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440" windowHeight="9360" activeTab="0"/>
  </bookViews>
  <sheets>
    <sheet name="EX, DS Fee Calculator" sheetId="1" r:id="rId1"/>
    <sheet name="SDRC Explanation" sheetId="2" r:id="rId2"/>
  </sheets>
  <definedNames>
    <definedName name="_xlfn.AGGREGATE" hidden="1">#NAME?</definedName>
    <definedName name="_xlfn.SUMIFS" hidden="1">#NAME?</definedName>
    <definedName name="_xlnm.Print_Area" localSheetId="0">'EX, DS Fee Calculator'!$A$1:$I$36</definedName>
  </definedNames>
  <calcPr fullCalcOnLoad="1"/>
</workbook>
</file>

<file path=xl/comments1.xml><?xml version="1.0" encoding="utf-8"?>
<comments xmlns="http://schemas.openxmlformats.org/spreadsheetml/2006/main">
  <authors>
    <author>Redfern, Jason</author>
  </authors>
  <commentList>
    <comment ref="E30" authorId="0">
      <text>
        <r>
          <rPr>
            <sz val="8"/>
            <rFont val="Tahoma"/>
            <family val="2"/>
          </rPr>
          <t xml:space="preserve">This cost must come from S&amp;B Division.
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These fees only apply to the construction or modification of a sidewalk or driveway. </t>
        </r>
      </text>
    </comment>
    <comment ref="A3" authorId="0">
      <text>
        <r>
          <rPr>
            <b/>
            <sz val="8"/>
            <rFont val="Tahoma"/>
            <family val="2"/>
          </rPr>
          <t>These fees are charged when City Infrastructure is disrupted, until the time it is restored to "as good as" or "better than condition."</t>
        </r>
      </text>
    </comment>
    <comment ref="A14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Total Amount Includes the Base Fee and $2 per linear foot plus a 4% surcharge
</t>
        </r>
      </text>
    </comment>
    <comment ref="A10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1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2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7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8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9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  <comment ref="A13" authorId="0">
      <text>
        <r>
          <rPr>
            <b/>
            <sz val="8"/>
            <rFont val="Tahoma"/>
            <family val="2"/>
          </rPr>
          <t>Utility Excavation: 
1 permit application, per street right of way worked in.
Driveway/ Sidewalk:
1 permit application per address.</t>
        </r>
      </text>
    </comment>
  </commentList>
</comments>
</file>

<file path=xl/sharedStrings.xml><?xml version="1.0" encoding="utf-8"?>
<sst xmlns="http://schemas.openxmlformats.org/spreadsheetml/2006/main" count="62" uniqueCount="46">
  <si>
    <t>Fee</t>
  </si>
  <si>
    <t xml:space="preserve">Total </t>
  </si>
  <si>
    <t>total</t>
  </si>
  <si>
    <t># of days</t>
  </si>
  <si>
    <t># of</t>
  </si>
  <si>
    <t>Sidewalk</t>
  </si>
  <si>
    <t>Fee per day</t>
  </si>
  <si>
    <t>Curb &amp; Gutter</t>
  </si>
  <si>
    <t>Re-Inspection</t>
  </si>
  <si>
    <t xml:space="preserve">Square Yards </t>
  </si>
  <si>
    <t>S&amp;B Unit Cost</t>
  </si>
  <si>
    <t>Length + 3</t>
  </si>
  <si>
    <t>Width + 3</t>
  </si>
  <si>
    <t>Protected Street Excavation</t>
  </si>
  <si>
    <t>NEW STREET CLASSIFICATION</t>
  </si>
  <si>
    <r>
      <t xml:space="preserve">Additional costs are to be anticipated with the excavation and repair of streets classified as "New", in the City of Austin's right of way.                                                                                                                                                                                       </t>
    </r>
    <r>
      <rPr>
        <b/>
        <sz val="10"/>
        <color indexed="18"/>
        <rFont val="Arial"/>
        <family val="2"/>
      </rPr>
      <t>NEW STREET</t>
    </r>
    <r>
      <rPr>
        <sz val="10"/>
        <color indexed="18"/>
        <rFont val="Arial"/>
        <family val="2"/>
      </rPr>
      <t xml:space="preserve"> means the paved portion of the  right-of-way that: 
(a)     has been constructed or reconstructed:
         (i)     for at least 300 feet with a minimum of one and a half inches of asphaltic pavement overlay or from joint to joint for concrete pavement;
         (ii)    during the preceding seven years for a collector or arterial street; or
         (iii)   during the preceding five years for a residential street or alley; or
 (b)    is a collector or arterial street at least seven years old with a riding comfort index greater than seven as defined in the City of Austin SuperPMS User’s Manual, Chapter 4, “Riding Comfort Index.”</t>
    </r>
    <r>
      <rPr>
        <sz val="10"/>
        <color indexed="18"/>
        <rFont val="Arial"/>
        <family val="2"/>
      </rPr>
      <t xml:space="preserve">
</t>
    </r>
  </si>
  <si>
    <t>§ 14-11-186  NEW STREET EXCAVATION</t>
  </si>
  <si>
    <r>
      <t xml:space="preserve">
     (A)     The director may not issue a permit for excavation in a new street except as provided in this section.
     (B)     The director may approve a permit to excavate a new street under this section only if the director determines that an economical alternative route is not available to the applicant.
     (C)     The director shall make a determination under this section within two city business days after receipt of an application.
   </t>
    </r>
    <r>
      <rPr>
        <b/>
        <i/>
        <sz val="10"/>
        <color indexed="18"/>
        <rFont val="Arial"/>
        <family val="2"/>
      </rPr>
      <t xml:space="preserve">  (D)     A permit holder under this section must pay damages for the loss of street use and reduction in street life, calculated in accordance with the Utility Criteria Manual.</t>
    </r>
    <r>
      <rPr>
        <sz val="10"/>
        <color indexed="18"/>
        <rFont val="Arial"/>
        <family val="2"/>
      </rPr>
      <t xml:space="preserve">
</t>
    </r>
  </si>
  <si>
    <t>ESTIMATE OF STREET DAMAGE RECOVERY COST</t>
  </si>
  <si>
    <r>
      <t xml:space="preserve">Street Damage Recovery Cost Fee (SDRC) - </t>
    </r>
    <r>
      <rPr>
        <sz val="10"/>
        <color indexed="18"/>
        <rFont val="Arial"/>
        <family val="2"/>
      </rPr>
      <t>This fee is calculated in square yards based upon the actual size of</t>
    </r>
  </si>
  <si>
    <t>the subgrade excavation within the paved area plus 18" on each side of the  excavation within the paved area plus</t>
  </si>
  <si>
    <t>18" on each side of the  excavation (length plus 3 feet, times the width, plus 3 feet, then divided by 9). The square</t>
  </si>
  <si>
    <t>yardage is then multiplied by the Street Unit Cost, which is calculated based upon age and condition of the</t>
  </si>
  <si>
    <t>pavement. *Note: SDRC is still applicable to C.I.P. projects, unless proof of waiver or exemption is provided.</t>
  </si>
  <si>
    <t>Street Lane or Alley</t>
  </si>
  <si>
    <t>STREET DAMAGE RECOVERY COST</t>
  </si>
  <si>
    <t>Residential Type I or III</t>
  </si>
  <si>
    <t>Commercial Type II or III</t>
  </si>
  <si>
    <t>Linear Feet</t>
  </si>
  <si>
    <t>Driveway/Sidewalk (DS) Application Fee</t>
  </si>
  <si>
    <t>Driveway &amp; Sidewalk (DS) Inspection Fees</t>
  </si>
  <si>
    <r>
      <t xml:space="preserve">Excavation (EX) Application Fee - </t>
    </r>
    <r>
      <rPr>
        <b/>
        <sz val="11"/>
        <color indexed="8"/>
        <rFont val="Trebuchet MS"/>
        <family val="2"/>
      </rPr>
      <t>NEW</t>
    </r>
  </si>
  <si>
    <t>Excavation (EX) Application Fee - Secondary</t>
  </si>
  <si>
    <t>Excavation (EX) Application Fee - Extension</t>
  </si>
  <si>
    <t>Right of Way Usage Fee (per structure disrupted)</t>
  </si>
  <si>
    <t>Application Fees</t>
  </si>
  <si>
    <t>Excavation Inspection Fees</t>
  </si>
  <si>
    <t>Dry Utilities</t>
  </si>
  <si>
    <t>Wet Utilities</t>
  </si>
  <si>
    <t>**NOTE: ALL FEES INCLUDE 4% SURCHARGE ADDED TO ALL ROW FEES**</t>
  </si>
  <si>
    <t>https://www.austintexas.gov/department/street-and-bridge-operations</t>
  </si>
  <si>
    <t>Excavation (EX) Application Fee - Emergency</t>
  </si>
  <si>
    <t>Driveway</t>
  </si>
  <si>
    <t>Residential Type I or III-Additional Driveways</t>
  </si>
  <si>
    <t>Updated 05/08/2023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</si>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</sst>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rebuchet MS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indexed="8"/>
      <name val="Trebuchet MS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36"/>
      <color indexed="9"/>
      <name val="Trebuchet MS"/>
      <family val="2"/>
    </font>
    <font>
      <b/>
      <sz val="18"/>
      <color indexed="9"/>
      <name val="Trebuchet MS"/>
      <family val="2"/>
    </font>
    <font>
      <b/>
      <i/>
      <sz val="7"/>
      <color indexed="9"/>
      <name val="Trebuchet MS"/>
      <family val="2"/>
    </font>
    <font>
      <b/>
      <sz val="8"/>
      <color indexed="9"/>
      <name val="Trebuchet MS"/>
      <family val="2"/>
    </font>
    <font>
      <sz val="8"/>
      <color indexed="9"/>
      <name val="Trebuchet MS"/>
      <family val="2"/>
    </font>
    <font>
      <u val="single"/>
      <sz val="8"/>
      <color indexed="51"/>
      <name val="Trebuchet MS"/>
      <family val="2"/>
    </font>
    <font>
      <sz val="8"/>
      <color indexed="51"/>
      <name val="Trebuchet MS"/>
      <family val="2"/>
    </font>
    <font>
      <sz val="8"/>
      <color indexed="9"/>
      <name val="Calibri"/>
      <family val="2"/>
    </font>
    <font>
      <sz val="10"/>
      <color indexed="12"/>
      <name val="Trebuchet MS"/>
      <family val="2"/>
    </font>
    <font>
      <sz val="9"/>
      <color indexed="12"/>
      <name val="Trebuchet MS"/>
      <family val="2"/>
    </font>
    <font>
      <sz val="18"/>
      <color indexed="9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Trebuchet MS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C5A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3" fillId="2" borderId="10" xfId="0" applyFont="1" applyFill="1" applyBorder="1" applyAlignment="1" applyProtection="1">
      <alignment horizontal="center"/>
      <protection locked="0"/>
    </xf>
    <xf numFmtId="2" fontId="63" fillId="2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33" borderId="0" xfId="0" applyFont="1" applyFill="1" applyAlignment="1" applyProtection="1">
      <alignment wrapText="1"/>
      <protection/>
    </xf>
    <xf numFmtId="0" fontId="65" fillId="33" borderId="0" xfId="0" applyFont="1" applyFill="1" applyAlignment="1" applyProtection="1">
      <alignment horizontal="center"/>
      <protection/>
    </xf>
    <xf numFmtId="0" fontId="63" fillId="33" borderId="0" xfId="0" applyFont="1" applyFill="1" applyAlignment="1" applyProtection="1">
      <alignment/>
      <protection/>
    </xf>
    <xf numFmtId="44" fontId="63" fillId="33" borderId="0" xfId="0" applyNumberFormat="1" applyFont="1" applyFill="1" applyAlignment="1" applyProtection="1">
      <alignment horizontal="center"/>
      <protection/>
    </xf>
    <xf numFmtId="164" fontId="63" fillId="33" borderId="0" xfId="0" applyNumberFormat="1" applyFont="1" applyFill="1" applyAlignment="1" applyProtection="1">
      <alignment horizontal="center"/>
      <protection/>
    </xf>
    <xf numFmtId="44" fontId="63" fillId="33" borderId="11" xfId="0" applyNumberFormat="1" applyFont="1" applyFill="1" applyBorder="1" applyAlignment="1" applyProtection="1">
      <alignment horizontal="center"/>
      <protection/>
    </xf>
    <xf numFmtId="0" fontId="63" fillId="33" borderId="12" xfId="0" applyFont="1" applyFill="1" applyBorder="1" applyAlignment="1" applyProtection="1">
      <alignment/>
      <protection/>
    </xf>
    <xf numFmtId="0" fontId="63" fillId="33" borderId="12" xfId="0" applyFont="1" applyFill="1" applyBorder="1" applyAlignment="1" applyProtection="1">
      <alignment horizontal="center"/>
      <protection/>
    </xf>
    <xf numFmtId="44" fontId="64" fillId="33" borderId="12" xfId="0" applyNumberFormat="1" applyFont="1" applyFill="1" applyBorder="1" applyAlignment="1" applyProtection="1">
      <alignment horizontal="right"/>
      <protection/>
    </xf>
    <xf numFmtId="44" fontId="3" fillId="33" borderId="13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44" fontId="63" fillId="33" borderId="14" xfId="0" applyNumberFormat="1" applyFont="1" applyFill="1" applyBorder="1" applyAlignment="1" applyProtection="1">
      <alignment horizontal="center"/>
      <protection/>
    </xf>
    <xf numFmtId="44" fontId="3" fillId="33" borderId="12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Alignment="1" applyProtection="1">
      <alignment horizontal="center" wrapText="1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center"/>
      <protection/>
    </xf>
    <xf numFmtId="164" fontId="64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64" fontId="63" fillId="33" borderId="17" xfId="0" applyNumberFormat="1" applyFont="1" applyFill="1" applyBorder="1" applyAlignment="1" applyProtection="1">
      <alignment horizontal="center"/>
      <protection/>
    </xf>
    <xf numFmtId="37" fontId="63" fillId="2" borderId="10" xfId="0" applyNumberFormat="1" applyFont="1" applyFill="1" applyBorder="1" applyAlignment="1" applyProtection="1">
      <alignment horizontal="center"/>
      <protection/>
    </xf>
    <xf numFmtId="37" fontId="63" fillId="2" borderId="18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Alignment="1" applyProtection="1">
      <alignment/>
      <protection/>
    </xf>
    <xf numFmtId="8" fontId="63" fillId="33" borderId="0" xfId="0" applyNumberFormat="1" applyFont="1" applyFill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7" fillId="33" borderId="0" xfId="0" applyFont="1" applyFill="1" applyAlignment="1">
      <alignment/>
    </xf>
    <xf numFmtId="0" fontId="64" fillId="33" borderId="12" xfId="0" applyFont="1" applyFill="1" applyBorder="1" applyAlignment="1" applyProtection="1">
      <alignment horizontal="right"/>
      <protection/>
    </xf>
    <xf numFmtId="44" fontId="63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55" fillId="33" borderId="0" xfId="53" applyFill="1" applyBorder="1" applyAlignment="1" applyProtection="1">
      <alignment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4" fillId="33" borderId="0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/>
      <protection/>
    </xf>
    <xf numFmtId="44" fontId="63" fillId="33" borderId="0" xfId="0" applyNumberFormat="1" applyFont="1" applyFill="1" applyBorder="1" applyAlignment="1" applyProtection="1">
      <alignment horizontal="center"/>
      <protection/>
    </xf>
    <xf numFmtId="44" fontId="64" fillId="33" borderId="0" xfId="0" applyNumberFormat="1" applyFont="1" applyFill="1" applyAlignment="1" applyProtection="1">
      <alignment horizontal="center"/>
      <protection/>
    </xf>
    <xf numFmtId="44" fontId="64" fillId="35" borderId="0" xfId="0" applyNumberFormat="1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email:rightofway@austintexas.go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1104900</xdr:rowOff>
    </xdr:from>
    <xdr:to>
      <xdr:col>5</xdr:col>
      <xdr:colOff>895350</xdr:colOff>
      <xdr:row>1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1104900"/>
          <a:ext cx="6934200" cy="5048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0" y="9525"/>
          <a:ext cx="8667750" cy="1609725"/>
        </a:xfrm>
        <a:prstGeom prst="round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57150</xdr:rowOff>
    </xdr:from>
    <xdr:to>
      <xdr:col>0</xdr:col>
      <xdr:colOff>1019175</xdr:colOff>
      <xdr:row>0</xdr:row>
      <xdr:rowOff>857250</xdr:rowOff>
    </xdr:to>
    <xdr:pic>
      <xdr:nvPicPr>
        <xdr:cNvPr id="3" name="Picture 8" descr="Seal_of_Austin,_T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0</xdr:row>
      <xdr:rowOff>533400</xdr:rowOff>
    </xdr:from>
    <xdr:to>
      <xdr:col>8</xdr:col>
      <xdr:colOff>190500</xdr:colOff>
      <xdr:row>0</xdr:row>
      <xdr:rowOff>1143000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362700" y="533400"/>
          <a:ext cx="2305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MG—06
</a:t>
          </a:r>
        </a:p>
      </xdr:txBody>
    </xdr:sp>
    <xdr:clientData/>
  </xdr:twoCellAnchor>
  <xdr:twoCellAnchor>
    <xdr:from>
      <xdr:col>0</xdr:col>
      <xdr:colOff>47625</xdr:colOff>
      <xdr:row>0</xdr:row>
      <xdr:rowOff>838200</xdr:rowOff>
    </xdr:from>
    <xdr:to>
      <xdr:col>5</xdr:col>
      <xdr:colOff>28575</xdr:colOff>
      <xdr:row>1</xdr:row>
      <xdr:rowOff>142875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7625" y="838200"/>
          <a:ext cx="6019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RIGHT OF WAY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EXCAVATION, DRIVEWAY AND SIDEWALK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FEE ESTIMATOR
</a:t>
          </a:r>
          <a:r>
            <a:rPr lang="en-US" cap="none" sz="700" b="1" i="1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* This</a:t>
          </a:r>
          <a:r>
            <a:rPr lang="en-US" cap="none" sz="700" b="1" i="1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form is to be used for general estimation purposes only.  Consult with City staff for the latest fee schedule. </a:t>
          </a:r>
        </a:p>
      </xdr:txBody>
    </xdr:sp>
    <xdr:clientData/>
  </xdr:twoCellAnchor>
  <xdr:twoCellAnchor>
    <xdr:from>
      <xdr:col>0</xdr:col>
      <xdr:colOff>1114425</xdr:colOff>
      <xdr:row>0</xdr:row>
      <xdr:rowOff>190500</xdr:rowOff>
    </xdr:from>
    <xdr:to>
      <xdr:col>4</xdr:col>
      <xdr:colOff>9525</xdr:colOff>
      <xdr:row>0</xdr:row>
      <xdr:rowOff>923925</xdr:rowOff>
    </xdr:to>
    <xdr:sp>
      <xdr:nvSpPr>
        <xdr:cNvPr id="6" name="Text Box 14">
          <a:hlinkClick r:id="rId2"/>
        </xdr:cNvPr>
        <xdr:cNvSpPr txBox="1">
          <a:spLocks noChangeArrowheads="1"/>
        </xdr:cNvSpPr>
      </xdr:nvSpPr>
      <xdr:spPr>
        <a:xfrm>
          <a:off x="1114425" y="190500"/>
          <a:ext cx="4038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Transportation and Public Works Department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PO Box 1088
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Austin, TX 78757
</a:t>
          </a:r>
          <a:r>
            <a:rPr lang="en-US" cap="none" sz="800" b="0" i="0" u="sng" baseline="0">
              <a:solidFill>
                <a:srgbClr val="FFCC00"/>
              </a:solidFill>
              <a:latin typeface="Trebuchet MS"/>
              <a:ea typeface="Trebuchet MS"/>
              <a:cs typeface="Trebuchet MS"/>
            </a:rPr>
            <a:t>rightofway@austintexas.gov</a:t>
          </a:r>
          <a:r>
            <a:rPr lang="en-US" cap="none" sz="800" b="0" i="0" u="none" baseline="0">
              <a:solidFill>
                <a:srgbClr val="FFCC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171450</xdr:colOff>
      <xdr:row>4</xdr:row>
      <xdr:rowOff>85725</xdr:rowOff>
    </xdr:from>
    <xdr:ext cx="180975" cy="266700"/>
    <xdr:sp fLocksText="0">
      <xdr:nvSpPr>
        <xdr:cNvPr id="7" name="TextBox 4"/>
        <xdr:cNvSpPr txBox="1">
          <a:spLocks noChangeArrowheads="1"/>
        </xdr:cNvSpPr>
      </xdr:nvSpPr>
      <xdr:spPr>
        <a:xfrm>
          <a:off x="10058400" y="254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0</xdr:row>
      <xdr:rowOff>1057275</xdr:rowOff>
    </xdr:from>
    <xdr:to>
      <xdr:col>8</xdr:col>
      <xdr:colOff>47625</xdr:colOff>
      <xdr:row>0</xdr:row>
      <xdr:rowOff>1581150</xdr:rowOff>
    </xdr:to>
    <xdr:sp>
      <xdr:nvSpPr>
        <xdr:cNvPr id="8" name="Text Box 468"/>
        <xdr:cNvSpPr txBox="1">
          <a:spLocks noChangeArrowheads="1"/>
        </xdr:cNvSpPr>
      </xdr:nvSpPr>
      <xdr:spPr>
        <a:xfrm>
          <a:off x="6153150" y="1057275"/>
          <a:ext cx="2371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http://www.austintexas.gov/department/</a:t>
          </a:r>
          <a:r>
            <a:rPr lang="en-US" cap="none" sz="900" b="0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right-of-way-management</a:t>
          </a:r>
          <a:r>
            <a:rPr lang="en-US" cap="none" sz="1000" b="0" i="0" u="none" baseline="0">
              <a:solidFill>
                <a:srgbClr val="0000FF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  <xdr:twoCellAnchor>
    <xdr:from>
      <xdr:col>5</xdr:col>
      <xdr:colOff>142875</xdr:colOff>
      <xdr:row>0</xdr:row>
      <xdr:rowOff>295275</xdr:rowOff>
    </xdr:from>
    <xdr:to>
      <xdr:col>8</xdr:col>
      <xdr:colOff>190500</xdr:colOff>
      <xdr:row>0</xdr:row>
      <xdr:rowOff>676275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181725" y="295275"/>
          <a:ext cx="2486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Mobility Guideline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stintexas.gov/department/street-and-bridge-operation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view="pageBreakPreview" zoomScaleSheetLayoutView="100" zoomScalePageLayoutView="0" workbookViewId="0" topLeftCell="A10">
      <selection activeCell="E30" sqref="E30"/>
    </sheetView>
  </sheetViews>
  <sheetFormatPr defaultColWidth="9.140625" defaultRowHeight="15"/>
  <cols>
    <col min="1" max="1" width="44.28125" style="0" customWidth="1"/>
    <col min="2" max="2" width="10.00390625" style="0" customWidth="1"/>
    <col min="3" max="3" width="10.421875" style="0" customWidth="1"/>
    <col min="4" max="4" width="12.421875" style="0" customWidth="1"/>
    <col min="5" max="5" width="13.421875" style="0" customWidth="1"/>
    <col min="6" max="6" width="20.00390625" style="0" customWidth="1"/>
    <col min="7" max="7" width="7.421875" style="0" customWidth="1"/>
    <col min="9" max="9" width="2.8515625" style="0" customWidth="1"/>
  </cols>
  <sheetData>
    <row r="1" ht="126.75" customHeight="1"/>
    <row r="2" spans="1:9" ht="14.25" customHeight="1">
      <c r="A2" s="4"/>
      <c r="B2" s="4"/>
      <c r="C2" s="4"/>
      <c r="D2" s="4"/>
      <c r="E2" s="4"/>
      <c r="F2" s="4"/>
      <c r="G2" s="4"/>
      <c r="H2" s="4"/>
      <c r="I2" s="4"/>
    </row>
    <row r="3" spans="1:9" ht="36" customHeight="1">
      <c r="A3" s="6" t="s">
        <v>34</v>
      </c>
      <c r="B3" s="7" t="s">
        <v>4</v>
      </c>
      <c r="C3" s="7" t="s">
        <v>3</v>
      </c>
      <c r="D3" s="7" t="s">
        <v>6</v>
      </c>
      <c r="E3" s="7" t="s">
        <v>1</v>
      </c>
      <c r="F3" s="7"/>
      <c r="G3" s="4"/>
      <c r="H3" s="4"/>
      <c r="I3" s="4"/>
    </row>
    <row r="4" spans="1:9" ht="16.5">
      <c r="A4" s="8" t="s">
        <v>5</v>
      </c>
      <c r="B4" s="2">
        <v>0</v>
      </c>
      <c r="C4" s="2">
        <v>0</v>
      </c>
      <c r="D4" s="9">
        <v>6.05</v>
      </c>
      <c r="E4" s="9">
        <f>(SUM(B4*C4*D4))*(1+0.04)</f>
        <v>0</v>
      </c>
      <c r="F4" s="10"/>
      <c r="G4" s="4"/>
      <c r="H4" s="4"/>
      <c r="I4" s="4"/>
    </row>
    <row r="5" spans="1:9" ht="16.5">
      <c r="A5" s="8" t="s">
        <v>42</v>
      </c>
      <c r="B5" s="2">
        <v>0</v>
      </c>
      <c r="C5" s="2">
        <v>0</v>
      </c>
      <c r="D5" s="9">
        <v>6.05</v>
      </c>
      <c r="E5" s="9">
        <f>(SUM(B5*C5*D5))*(1+0.04)</f>
        <v>0</v>
      </c>
      <c r="F5" s="10"/>
      <c r="G5" s="4"/>
      <c r="H5" s="4"/>
      <c r="I5" s="4"/>
    </row>
    <row r="6" spans="1:9" ht="16.5">
      <c r="A6" s="8" t="s">
        <v>7</v>
      </c>
      <c r="B6" s="2">
        <v>0</v>
      </c>
      <c r="C6" s="2">
        <v>0</v>
      </c>
      <c r="D6" s="9">
        <v>6.05</v>
      </c>
      <c r="E6" s="9">
        <f>(SUM(B6*C6*D6))*(1+0.04)</f>
        <v>0</v>
      </c>
      <c r="F6" s="10"/>
      <c r="G6" s="4"/>
      <c r="H6" s="4"/>
      <c r="I6" s="4"/>
    </row>
    <row r="7" spans="1:9" ht="16.5">
      <c r="A7" s="8" t="s">
        <v>24</v>
      </c>
      <c r="B7" s="2">
        <v>0</v>
      </c>
      <c r="C7" s="2">
        <v>0</v>
      </c>
      <c r="D7" s="11">
        <v>9.9</v>
      </c>
      <c r="E7" s="9">
        <f>(SUM(B7*C7*D7))*(1+0.04)</f>
        <v>0</v>
      </c>
      <c r="F7" s="16"/>
      <c r="G7" s="4"/>
      <c r="H7" s="4"/>
      <c r="I7" s="4"/>
    </row>
    <row r="8" spans="1:9" ht="17.25" thickBot="1">
      <c r="A8" s="12"/>
      <c r="B8" s="13"/>
      <c r="C8" s="13"/>
      <c r="D8" s="14" t="s">
        <v>2</v>
      </c>
      <c r="E8" s="15">
        <f>SUM(E4:E7)</f>
        <v>0</v>
      </c>
      <c r="F8" s="8"/>
      <c r="G8" s="4"/>
      <c r="H8" s="4"/>
      <c r="I8" s="4"/>
    </row>
    <row r="9" spans="1:9" s="24" customFormat="1" ht="16.5">
      <c r="A9" s="36" t="s">
        <v>35</v>
      </c>
      <c r="B9" s="7" t="s">
        <v>4</v>
      </c>
      <c r="C9" s="7"/>
      <c r="D9" s="7" t="s">
        <v>0</v>
      </c>
      <c r="E9" s="7" t="s">
        <v>1</v>
      </c>
      <c r="F9" s="8"/>
      <c r="G9" s="4"/>
      <c r="H9" s="4"/>
      <c r="I9" s="4"/>
    </row>
    <row r="10" spans="1:9" s="24" customFormat="1" ht="16.5">
      <c r="A10" s="8" t="s">
        <v>31</v>
      </c>
      <c r="B10" s="2">
        <v>0</v>
      </c>
      <c r="C10" s="8"/>
      <c r="D10" s="17">
        <v>395</v>
      </c>
      <c r="E10" s="17">
        <f>(SUM(B10*D10))*(1+0.04)</f>
        <v>0</v>
      </c>
      <c r="F10" s="8"/>
      <c r="G10" s="4"/>
      <c r="H10" s="4"/>
      <c r="I10" s="4"/>
    </row>
    <row r="11" spans="1:9" s="24" customFormat="1" ht="16.5">
      <c r="A11" s="8" t="s">
        <v>32</v>
      </c>
      <c r="B11" s="2">
        <v>0</v>
      </c>
      <c r="C11" s="8"/>
      <c r="D11" s="17">
        <v>115</v>
      </c>
      <c r="E11" s="17">
        <f>(SUM(B11*D11))*(1+0.04)</f>
        <v>0</v>
      </c>
      <c r="F11" s="8"/>
      <c r="G11" s="4"/>
      <c r="H11" s="4"/>
      <c r="I11" s="4"/>
    </row>
    <row r="12" spans="1:9" s="42" customFormat="1" ht="16.5">
      <c r="A12" s="8" t="s">
        <v>33</v>
      </c>
      <c r="B12" s="2">
        <v>0</v>
      </c>
      <c r="C12" s="8"/>
      <c r="D12" s="17">
        <v>230</v>
      </c>
      <c r="E12" s="17">
        <f>(SUM(B12*D12))*(1+0.04)</f>
        <v>0</v>
      </c>
      <c r="F12" s="8"/>
      <c r="G12" s="4"/>
      <c r="H12" s="4"/>
      <c r="I12" s="4"/>
    </row>
    <row r="13" spans="1:9" ht="16.5">
      <c r="A13" s="8" t="s">
        <v>41</v>
      </c>
      <c r="B13" s="2">
        <v>0</v>
      </c>
      <c r="C13" s="8"/>
      <c r="D13" s="17">
        <v>115</v>
      </c>
      <c r="E13" s="17">
        <f>(SUM(B13*D13))*(1+0.04)</f>
        <v>0</v>
      </c>
      <c r="F13" s="8"/>
      <c r="G13" s="4"/>
      <c r="H13" s="4"/>
      <c r="I13" s="4"/>
    </row>
    <row r="14" spans="1:9" ht="16.5">
      <c r="A14" s="8" t="s">
        <v>29</v>
      </c>
      <c r="B14" s="2">
        <v>0</v>
      </c>
      <c r="C14" s="8"/>
      <c r="D14" s="17">
        <v>260</v>
      </c>
      <c r="E14" s="17">
        <f>(SUM(B14*D14))*(1+0.04)</f>
        <v>0</v>
      </c>
      <c r="F14" s="7"/>
      <c r="G14" s="4"/>
      <c r="H14" s="4"/>
      <c r="I14" s="4"/>
    </row>
    <row r="15" spans="1:9" ht="17.25" thickBot="1">
      <c r="A15" s="12"/>
      <c r="B15" s="12"/>
      <c r="C15" s="12"/>
      <c r="D15" s="14" t="s">
        <v>2</v>
      </c>
      <c r="E15" s="18">
        <f>SUM(E10,E11,E12,E13,E14)</f>
        <v>0</v>
      </c>
      <c r="F15" s="10"/>
      <c r="G15" s="4"/>
      <c r="H15" s="4"/>
      <c r="I15" s="4"/>
    </row>
    <row r="16" spans="1:9" ht="16.5">
      <c r="A16" s="36" t="s">
        <v>36</v>
      </c>
      <c r="B16" s="7" t="s">
        <v>4</v>
      </c>
      <c r="C16" s="7"/>
      <c r="D16" s="7" t="s">
        <v>28</v>
      </c>
      <c r="E16" s="7" t="s">
        <v>1</v>
      </c>
      <c r="F16" s="10"/>
      <c r="G16" s="4"/>
      <c r="H16" s="4"/>
      <c r="I16" s="4"/>
    </row>
    <row r="17" spans="1:9" s="31" customFormat="1" ht="16.5">
      <c r="A17" s="8" t="s">
        <v>37</v>
      </c>
      <c r="B17" s="2">
        <v>0</v>
      </c>
      <c r="C17" s="9">
        <v>216</v>
      </c>
      <c r="D17" s="34">
        <v>0</v>
      </c>
      <c r="E17" s="9">
        <f>((SUM(B17*C17))+(1.8*D17))*(1+0.04)</f>
        <v>0</v>
      </c>
      <c r="F17" s="10"/>
      <c r="G17" s="4"/>
      <c r="H17" s="4"/>
      <c r="I17" s="4"/>
    </row>
    <row r="18" spans="1:9" s="31" customFormat="1" ht="16.5">
      <c r="A18" s="8" t="s">
        <v>38</v>
      </c>
      <c r="B18" s="2">
        <v>0</v>
      </c>
      <c r="C18" s="9">
        <v>216</v>
      </c>
      <c r="D18" s="35">
        <v>0</v>
      </c>
      <c r="E18" s="9">
        <f>((SUM(B18*C18))+(1.8*D18))*(1+0.04)</f>
        <v>0</v>
      </c>
      <c r="F18" s="10"/>
      <c r="G18" s="4"/>
      <c r="H18" s="4"/>
      <c r="I18" s="4"/>
    </row>
    <row r="19" spans="1:9" s="31" customFormat="1" ht="17.25" customHeight="1">
      <c r="A19" s="8" t="s">
        <v>8</v>
      </c>
      <c r="B19" s="2">
        <v>0</v>
      </c>
      <c r="C19" s="37">
        <v>144</v>
      </c>
      <c r="D19" s="10"/>
      <c r="E19" s="9">
        <f>((SUM(B19*C19))+(1E+168*F17))*(1+0.04)</f>
        <v>0</v>
      </c>
      <c r="F19" s="10"/>
      <c r="G19" s="4"/>
      <c r="H19" s="4"/>
      <c r="I19" s="4"/>
    </row>
    <row r="20" spans="1:9" ht="21.75" customHeight="1" thickBot="1">
      <c r="A20" s="12"/>
      <c r="B20" s="12"/>
      <c r="C20" s="12"/>
      <c r="D20" s="14" t="s">
        <v>2</v>
      </c>
      <c r="E20" s="18">
        <f>SUM(E15,E17,E18,E19)</f>
        <v>0</v>
      </c>
      <c r="F20" s="10"/>
      <c r="G20" s="4"/>
      <c r="H20" s="4"/>
      <c r="I20" s="4"/>
    </row>
    <row r="21" spans="1:9" s="32" customFormat="1" ht="26.25" customHeight="1">
      <c r="A21" s="6" t="s">
        <v>30</v>
      </c>
      <c r="B21" s="7" t="s">
        <v>4</v>
      </c>
      <c r="C21" s="7" t="s">
        <v>0</v>
      </c>
      <c r="D21" s="7" t="s">
        <v>28</v>
      </c>
      <c r="E21" s="7" t="s">
        <v>1</v>
      </c>
      <c r="F21" s="10"/>
      <c r="G21" s="4"/>
      <c r="H21" s="4"/>
      <c r="I21" s="4"/>
    </row>
    <row r="22" spans="1:9" ht="16.5">
      <c r="A22" s="8" t="s">
        <v>26</v>
      </c>
      <c r="B22" s="2">
        <v>0</v>
      </c>
      <c r="C22" s="9">
        <v>359.1</v>
      </c>
      <c r="D22" s="10"/>
      <c r="E22" s="9">
        <f>(B22*C22)*(1+0.04)</f>
        <v>0</v>
      </c>
      <c r="F22" s="10"/>
      <c r="G22" s="4"/>
      <c r="H22" s="4"/>
      <c r="I22" s="4"/>
    </row>
    <row r="23" spans="1:9" ht="16.5">
      <c r="A23" s="8" t="s">
        <v>43</v>
      </c>
      <c r="B23" s="2">
        <v>0</v>
      </c>
      <c r="C23" s="9">
        <v>72</v>
      </c>
      <c r="D23" s="10"/>
      <c r="E23" s="9">
        <f>(B23*C23)*(1+0.04)</f>
        <v>0</v>
      </c>
      <c r="F23" s="10"/>
      <c r="G23" s="4"/>
      <c r="H23" s="4"/>
      <c r="I23" s="4"/>
    </row>
    <row r="24" spans="1:9" ht="16.5">
      <c r="A24" s="8" t="s">
        <v>27</v>
      </c>
      <c r="B24" s="2">
        <v>0</v>
      </c>
      <c r="C24" s="9">
        <v>647.1</v>
      </c>
      <c r="D24" s="10"/>
      <c r="E24" s="9">
        <f>(B24*C24)*(1+0.04)</f>
        <v>0</v>
      </c>
      <c r="F24" s="22"/>
      <c r="G24" s="4"/>
      <c r="H24" s="4"/>
      <c r="I24" s="4"/>
    </row>
    <row r="25" spans="1:9" ht="16.5">
      <c r="A25" s="8" t="s">
        <v>5</v>
      </c>
      <c r="B25" s="2">
        <v>0</v>
      </c>
      <c r="C25" s="9">
        <v>216</v>
      </c>
      <c r="D25" s="34">
        <v>0</v>
      </c>
      <c r="E25" s="9">
        <f>((SUM(B25*C25))+(1.8*D25))*(1+0.04)</f>
        <v>0</v>
      </c>
      <c r="F25" s="9"/>
      <c r="G25" s="4"/>
      <c r="H25" s="4"/>
      <c r="I25" s="4"/>
    </row>
    <row r="26" spans="1:9" ht="16.5" customHeight="1">
      <c r="A26" s="8" t="s">
        <v>7</v>
      </c>
      <c r="B26" s="2">
        <v>0</v>
      </c>
      <c r="C26" s="9">
        <v>216</v>
      </c>
      <c r="D26" s="35">
        <v>0</v>
      </c>
      <c r="E26" s="9">
        <f>((SUM(B26*C26))+(1.8*D26))*(1+0.04)</f>
        <v>0</v>
      </c>
      <c r="F26" s="22"/>
      <c r="G26" s="4"/>
      <c r="H26" s="4"/>
      <c r="I26" s="4"/>
    </row>
    <row r="27" spans="1:9" ht="16.5">
      <c r="A27" s="8" t="s">
        <v>8</v>
      </c>
      <c r="B27" s="2">
        <v>0</v>
      </c>
      <c r="C27" s="17">
        <v>144</v>
      </c>
      <c r="D27" s="33"/>
      <c r="E27" s="9">
        <f>(SUM(B27*C27))*(1+0.04)</f>
        <v>0</v>
      </c>
      <c r="F27" s="79"/>
      <c r="G27" s="4"/>
      <c r="H27" s="4"/>
      <c r="I27" s="4"/>
    </row>
    <row r="28" spans="1:9" ht="17.25" thickBot="1">
      <c r="A28" s="12"/>
      <c r="B28" s="13"/>
      <c r="C28" s="14" t="s">
        <v>2</v>
      </c>
      <c r="D28" s="14" t="s">
        <v>2</v>
      </c>
      <c r="E28" s="18">
        <f>SUM(E21:E27)</f>
        <v>0</v>
      </c>
      <c r="F28" s="9"/>
      <c r="G28" s="4"/>
      <c r="H28" s="4"/>
      <c r="I28" s="4"/>
    </row>
    <row r="29" spans="1:9" ht="30">
      <c r="A29" s="6" t="s">
        <v>25</v>
      </c>
      <c r="B29" s="7" t="s">
        <v>11</v>
      </c>
      <c r="C29" s="7" t="s">
        <v>12</v>
      </c>
      <c r="D29" s="19" t="s">
        <v>9</v>
      </c>
      <c r="E29" s="7" t="s">
        <v>10</v>
      </c>
      <c r="F29" s="9"/>
      <c r="G29" s="4"/>
      <c r="H29" s="4"/>
      <c r="I29" s="4"/>
    </row>
    <row r="30" spans="1:9" ht="16.5">
      <c r="A30" s="8" t="s">
        <v>13</v>
      </c>
      <c r="B30" s="2">
        <v>0</v>
      </c>
      <c r="C30" s="2">
        <v>0</v>
      </c>
      <c r="D30" s="3">
        <f>(B30*C30/9)</f>
        <v>0</v>
      </c>
      <c r="E30" s="2">
        <v>9.9</v>
      </c>
      <c r="F30" s="9"/>
      <c r="G30" s="4"/>
      <c r="H30" s="4"/>
      <c r="I30" s="4"/>
    </row>
    <row r="31" spans="1:9" ht="30">
      <c r="A31" s="43" t="s">
        <v>40</v>
      </c>
      <c r="B31" s="21"/>
      <c r="C31" s="21"/>
      <c r="D31" s="21"/>
      <c r="E31" s="21"/>
      <c r="F31" s="21"/>
      <c r="G31" s="4"/>
      <c r="H31" s="4"/>
      <c r="I31" s="4"/>
    </row>
    <row r="32" spans="1:9" ht="17.25" thickBot="1">
      <c r="A32" s="12"/>
      <c r="B32" s="13"/>
      <c r="C32" s="13"/>
      <c r="D32" s="40" t="s">
        <v>2</v>
      </c>
      <c r="E32" s="41">
        <f>(SUM(D30*E30))*(1+0.04)</f>
        <v>0</v>
      </c>
      <c r="F32" s="21"/>
      <c r="G32" s="4"/>
      <c r="H32" s="4"/>
      <c r="I32" s="4"/>
    </row>
    <row r="33" spans="1:9" ht="16.5">
      <c r="A33" s="20"/>
      <c r="B33" s="21"/>
      <c r="C33" s="21"/>
      <c r="D33" s="81"/>
      <c r="E33" s="78"/>
      <c r="F33" s="21"/>
      <c r="G33" s="4"/>
      <c r="H33" s="4"/>
      <c r="I33" s="4"/>
    </row>
    <row r="34" spans="1:9" ht="15" customHeight="1">
      <c r="A34" s="77"/>
      <c r="B34" s="21"/>
      <c r="C34" s="21"/>
      <c r="D34" s="76"/>
      <c r="E34" s="76" t="s">
        <v>45</v>
      </c>
      <c r="F34" s="80">
        <f>SUM(E8,E15,E20,E28,E32)</f>
        <v>0</v>
      </c>
      <c r="G34" s="39"/>
      <c r="H34" s="4"/>
      <c r="I34" s="4"/>
    </row>
    <row r="35" spans="1:9" ht="16.5">
      <c r="A35" s="20"/>
      <c r="B35" s="21"/>
      <c r="C35" s="21"/>
      <c r="D35" s="21"/>
      <c r="E35" s="21"/>
      <c r="F35" s="21"/>
      <c r="G35" s="39"/>
      <c r="H35" s="4"/>
      <c r="I35" s="39"/>
    </row>
    <row r="36" spans="1:9" ht="16.5">
      <c r="A36" s="38" t="s">
        <v>39</v>
      </c>
      <c r="B36" s="21"/>
      <c r="C36" s="21"/>
      <c r="D36" s="21"/>
      <c r="E36" s="21"/>
      <c r="F36" s="77"/>
      <c r="G36" s="77" t="s">
        <v>44</v>
      </c>
      <c r="H36" s="39"/>
      <c r="I36" s="39"/>
    </row>
    <row r="37" spans="1:9" ht="16.5">
      <c r="A37" s="20"/>
      <c r="B37" s="21"/>
      <c r="C37" s="21"/>
      <c r="D37" s="21"/>
      <c r="E37" s="21"/>
      <c r="F37" s="23"/>
      <c r="G37" s="5"/>
      <c r="H37" s="5"/>
      <c r="I37" s="5"/>
    </row>
    <row r="38" spans="1:9" ht="15">
      <c r="A38" s="23"/>
      <c r="B38" s="23"/>
      <c r="C38" s="23"/>
      <c r="D38" s="23"/>
      <c r="E38" s="23"/>
      <c r="F38" s="23"/>
      <c r="G38" s="5"/>
      <c r="H38" s="5"/>
      <c r="I38" s="5"/>
    </row>
    <row r="39" spans="1:9" ht="15">
      <c r="A39" s="23"/>
      <c r="B39" s="23"/>
      <c r="C39" s="23"/>
      <c r="D39" s="23"/>
      <c r="E39" s="23"/>
      <c r="F39" s="5"/>
      <c r="G39" s="5"/>
      <c r="H39" s="5"/>
      <c r="I39" s="5"/>
    </row>
    <row r="40" spans="1:8" ht="15">
      <c r="A40" s="23"/>
      <c r="B40" s="23"/>
      <c r="C40" s="23"/>
      <c r="D40" s="23"/>
      <c r="E40" s="23"/>
      <c r="F40" s="5"/>
      <c r="G40" s="5"/>
      <c r="H40" s="5"/>
    </row>
    <row r="41" spans="1:5" ht="15">
      <c r="A41" s="5"/>
      <c r="B41" s="5"/>
      <c r="C41" s="5"/>
      <c r="D41" s="5"/>
      <c r="E41" s="5"/>
    </row>
    <row r="42" spans="1:5" ht="15">
      <c r="A42" s="5"/>
      <c r="B42" s="5"/>
      <c r="C42" s="5"/>
      <c r="D42" s="5"/>
      <c r="E42" s="5"/>
    </row>
  </sheetData>
  <sheetProtection/>
  <hyperlinks>
    <hyperlink ref="A31" r:id="rId1" display="https://www.austintexas.gov/department/street-and-bridge-operations"/>
  </hyperlinks>
  <printOptions/>
  <pageMargins left="0.7" right="0.7" top="0.75" bottom="0.75" header="0.3" footer="0.3"/>
  <pageSetup horizontalDpi="600" verticalDpi="600" orientation="portrait" scale="7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SheetLayoutView="100" zoomScalePageLayoutView="0" workbookViewId="0" topLeftCell="A1">
      <selection activeCell="W48" sqref="W48"/>
    </sheetView>
  </sheetViews>
  <sheetFormatPr defaultColWidth="9.140625" defaultRowHeight="15"/>
  <cols>
    <col min="1" max="32" width="3.28125" style="0" customWidth="1"/>
  </cols>
  <sheetData>
    <row r="1" spans="1:32" ht="15.75" thickTop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ht="15.7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ht="15.75" thickTop="1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</row>
    <row r="4" spans="1:32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4"/>
    </row>
    <row r="5" spans="1:32" ht="1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</row>
    <row r="6" spans="1:32" ht="1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4"/>
    </row>
    <row r="7" spans="1:32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</row>
    <row r="8" spans="1:3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4"/>
    </row>
    <row r="9" spans="1:32" ht="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1:32" ht="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</row>
    <row r="11" spans="1:32" ht="1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4"/>
    </row>
    <row r="12" spans="1:32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</row>
    <row r="13" spans="1:32" ht="15.75" thickBo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</row>
    <row r="14" spans="1:32" ht="16.5" thickBo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thickTop="1">
      <c r="A15" s="53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</row>
    <row r="16" spans="1:32" ht="15.75" thickBo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</row>
    <row r="17" spans="1:32" ht="15.75" thickTop="1">
      <c r="A17" s="59" t="s">
        <v>17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</row>
    <row r="18" spans="1:32" ht="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</row>
    <row r="19" spans="1:32" ht="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</row>
    <row r="20" spans="1:32" ht="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</row>
    <row r="21" spans="1:32" ht="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ht="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1:32" ht="1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</row>
    <row r="24" spans="1:32" ht="1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2"/>
    </row>
    <row r="25" spans="1:32" ht="15.7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 ht="16.5" thickBot="1" thickTop="1"/>
    <row r="27" spans="1:32" ht="15.75" thickTop="1">
      <c r="A27" s="53" t="s">
        <v>18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32" ht="15.75" thickBo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</row>
    <row r="29" spans="1:32" ht="15.75" thickTop="1">
      <c r="A29" s="2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6"/>
    </row>
    <row r="30" spans="1:32" ht="1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</row>
    <row r="31" spans="1:32" ht="15">
      <c r="A31" s="44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6"/>
    </row>
    <row r="32" spans="1:32" ht="15">
      <c r="A32" s="44" t="s">
        <v>21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</row>
    <row r="33" spans="1:32" ht="15">
      <c r="A33" s="47" t="s">
        <v>22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/>
    </row>
    <row r="34" spans="1:32" ht="15.75" thickBot="1">
      <c r="A34" s="50" t="s">
        <v>23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</row>
    <row r="35" ht="15.75" thickTop="1"/>
  </sheetData>
  <sheetProtection/>
  <mergeCells count="9">
    <mergeCell ref="A32:AF32"/>
    <mergeCell ref="A33:AF33"/>
    <mergeCell ref="A34:AF34"/>
    <mergeCell ref="A1:AF2"/>
    <mergeCell ref="A3:AF13"/>
    <mergeCell ref="A15:AF16"/>
    <mergeCell ref="A17:AF25"/>
    <mergeCell ref="A27:AF28"/>
    <mergeCell ref="A31:AF3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Martinez, Andrea</dc:creator>
  <cp:keywords/>
  <dc:description/>
  <cp:lastModifiedBy>Perez, Kimberly</cp:lastModifiedBy>
  <cp:lastPrinted>2021-10-01T14:33:23Z</cp:lastPrinted>
  <dcterms:created xsi:type="dcterms:W3CDTF">2015-12-09T19:39:27Z</dcterms:created>
  <dcterms:modified xsi:type="dcterms:W3CDTF">2023-05-08T15:15:18Z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