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96" activeTab="0"/>
  </bookViews>
  <sheets>
    <sheet name="ReadMe" sheetId="1" r:id="rId1"/>
    <sheet name="Table 610.3" sheetId="2" r:id="rId2"/>
    <sheet name="Table A 103.1" sheetId="3" r:id="rId3"/>
  </sheets>
  <definedNames>
    <definedName name="_xlnm.Print_Area" localSheetId="1">'Table 610.3'!$A$1:$J$65</definedName>
    <definedName name="_xlnm.Print_Area" localSheetId="2">'Table A 103.1'!$A$1:$J$64</definedName>
  </definedNames>
  <calcPr fullCalcOnLoad="1"/>
</workbook>
</file>

<file path=xl/sharedStrings.xml><?xml version="1.0" encoding="utf-8"?>
<sst xmlns="http://schemas.openxmlformats.org/spreadsheetml/2006/main" count="331" uniqueCount="86">
  <si>
    <t>Bathtub with 3/4" fill valve</t>
  </si>
  <si>
    <t>Bidet</t>
  </si>
  <si>
    <t>Dishwasher, domestic</t>
  </si>
  <si>
    <t>Lavatory</t>
  </si>
  <si>
    <t>Service or mop basin</t>
  </si>
  <si>
    <t>Washup basin</t>
  </si>
  <si>
    <t>Bathtub or Combination Bath/Shower</t>
  </si>
  <si>
    <t>Hose Bibb, each additional</t>
  </si>
  <si>
    <t>Shower, per head</t>
  </si>
  <si>
    <t>Tank Type</t>
  </si>
  <si>
    <t>Public</t>
  </si>
  <si>
    <t>Private</t>
  </si>
  <si>
    <t>Fixture Type</t>
  </si>
  <si>
    <t>Total Number of Fixtures</t>
  </si>
  <si>
    <t>hot and cold</t>
  </si>
  <si>
    <t>Water Supply Fixture Units (WSFU)</t>
  </si>
  <si>
    <t>Total WSFU</t>
  </si>
  <si>
    <t>Sinks</t>
  </si>
  <si>
    <t>Bar</t>
  </si>
  <si>
    <t>Kitchen, domestic</t>
  </si>
  <si>
    <t>Laundry</t>
  </si>
  <si>
    <t xml:space="preserve">Water Closet, 1.6 GPF </t>
  </si>
  <si>
    <t>Water Supply Type</t>
  </si>
  <si>
    <t>=</t>
  </si>
  <si>
    <t>x</t>
  </si>
  <si>
    <t>Potable</t>
  </si>
  <si>
    <t>Non-potable</t>
  </si>
  <si>
    <t xml:space="preserve">Total Fixture Units (WSFU) </t>
  </si>
  <si>
    <t>Process water or special use water</t>
  </si>
  <si>
    <t xml:space="preserve">Irrigation system </t>
  </si>
  <si>
    <t>Cooling tower makeup water</t>
  </si>
  <si>
    <t>Additional Water Use</t>
  </si>
  <si>
    <t>Peak Demand</t>
  </si>
  <si>
    <t xml:space="preserve">gpm  </t>
  </si>
  <si>
    <t>Flow Rate</t>
  </si>
  <si>
    <t>Urinal, 1.0 GPF flushometer valve</t>
  </si>
  <si>
    <t>Drinking Fountain or Water Cooler</t>
  </si>
  <si>
    <t>gpm</t>
  </si>
  <si>
    <t>Potable WSFU</t>
  </si>
  <si>
    <t>Non-potable WSFU</t>
  </si>
  <si>
    <t>Supply Type</t>
  </si>
  <si>
    <t>-&gt;</t>
  </si>
  <si>
    <t>Flushometer Valve</t>
  </si>
  <si>
    <t>GPM</t>
  </si>
  <si>
    <t>Onsite Water Reuse System</t>
  </si>
  <si>
    <t>Domestic potable water meter</t>
  </si>
  <si>
    <t>Domestic reclaimed water meter</t>
  </si>
  <si>
    <t>Irrigation reclaimed water meter</t>
  </si>
  <si>
    <t>Non-potable water backup meter</t>
  </si>
  <si>
    <t>Required Meter Types</t>
  </si>
  <si>
    <t>Austin Water Staff Review</t>
  </si>
  <si>
    <t>Type of Service/Rate:</t>
  </si>
  <si>
    <t>(SA)       O  Residential      O  Commercial       O  City of Austin    O   Parkland</t>
  </si>
  <si>
    <r>
      <rPr>
        <sz val="11"/>
        <color indexed="8"/>
        <rFont val="Calibri"/>
        <family val="2"/>
      </rPr>
      <t>(SP)       O</t>
    </r>
    <r>
      <rPr>
        <sz val="11"/>
        <color theme="1"/>
        <rFont val="Calibri"/>
        <family val="2"/>
      </rPr>
      <t xml:space="preserve">   Mandatory      </t>
    </r>
    <r>
      <rPr>
        <sz val="11"/>
        <color indexed="8"/>
        <rFont val="Calibri"/>
        <family val="2"/>
      </rPr>
      <t>O   Non-mandatory</t>
    </r>
  </si>
  <si>
    <t>a printout of this sheet.</t>
  </si>
  <si>
    <t>Signature:</t>
  </si>
  <si>
    <t>Date:</t>
  </si>
  <si>
    <t>Reclaimed Water System</t>
  </si>
  <si>
    <t>Yes</t>
  </si>
  <si>
    <t>No</t>
  </si>
  <si>
    <t>Step 1. Fill out the Total Number of Fixtures column for your project and indicate the Water Supply Type in the table</t>
  </si>
  <si>
    <t>to get a total water supply fixture unit count by supply type (potable vs. non-potable).</t>
  </si>
  <si>
    <t>Step 3. Specify additional peak demands from water use by supply type (select Supply Type).</t>
  </si>
  <si>
    <t>20,15,10,8,5</t>
  </si>
  <si>
    <t>40,30,20,15,10</t>
  </si>
  <si>
    <t>First Hose Bibb</t>
  </si>
  <si>
    <t>Clothes Washer</t>
  </si>
  <si>
    <t>This one is not for small systems.</t>
  </si>
  <si>
    <t>10 or more toilets/urinals use App. A</t>
  </si>
  <si>
    <t>*OR*</t>
  </si>
  <si>
    <t>Purpose:</t>
  </si>
  <si>
    <t>This spreadsheet is required to be filled out for site plan applications that are subject to the Reclaimed Water Connection Requirements and Onsite Water Reuse System Requirements in Section 25-9 of the Land Development Code. While not required for other projects, it may be filled out and submitted with a site plan application to help calculate Water Supply Fixture Units and water demands for a project.</t>
  </si>
  <si>
    <t>Notes:</t>
  </si>
  <si>
    <t>1. Table 610.3 must be used for projects with fewer than 10 toilets/urinals that have flushometer valves. Projects with 10 or more toilets/urinals with flushometer valves may use either Table 610.3 or Table A 103.1.</t>
  </si>
  <si>
    <t>2. These tables are from the 2021 version of the Uniform Plumbing Code, but have been modified slightly for ease of use.</t>
  </si>
  <si>
    <t>using Chart A 103.1 from the 2021 UPC.</t>
  </si>
  <si>
    <t>Step 2. Convert WSFU to gpm for each supply type</t>
  </si>
  <si>
    <t xml:space="preserve">Step 4. Select the type of non-potable water supply system to add the demands for each required meter (select Yes or No). </t>
  </si>
  <si>
    <t>Site Plan Case Number:</t>
  </si>
  <si>
    <t>Project Address:</t>
  </si>
  <si>
    <t>3. This calculator assumes projects using non-potable water for clothes washing will have a single cold non-potable supply line that branches off to an on-demand/tankless water heater for each clothes washer. Having a hot potable supply line enter the washing machine from a water heater supplying other potable fixtures creates a potential for backflow and contamination of a building's potable water supply. See the schematic below of the single non-potable supply line to toilets and clothes washers.</t>
  </si>
  <si>
    <t>Reclaimed main size needed for OWRS fee in lieu</t>
  </si>
  <si>
    <t>Fee in lieu $</t>
  </si>
  <si>
    <t>Applying for OWRS fee in lieu</t>
  </si>
  <si>
    <t>Step 6. Determine the appropriate sized meters to meet the demands and add them to the AW Standard Notes sheet along with</t>
  </si>
  <si>
    <t>Step 5. Please email complete sheet to AW_ONSITEREUSE@austintexas.gov for approval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</si>
</sst>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8"/>
      <color indexed="8"/>
      <name val="Arial"/>
      <family val="2"/>
    </font>
    <font>
      <sz val="8.8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8"/>
      <color rgb="FF000000"/>
      <name val="Arial"/>
      <family val="2"/>
    </font>
    <font>
      <sz val="8.8"/>
      <color rgb="FF000000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40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indent="2"/>
    </xf>
    <xf numFmtId="0" fontId="0" fillId="0" borderId="10" xfId="0" applyBorder="1" applyAlignment="1" quotePrefix="1">
      <alignment horizontal="center"/>
    </xf>
    <xf numFmtId="0" fontId="37" fillId="0" borderId="11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 vertical="center" wrapText="1"/>
    </xf>
    <xf numFmtId="164" fontId="40" fillId="35" borderId="10" xfId="0" applyNumberFormat="1" applyFont="1" applyFill="1" applyBorder="1" applyAlignment="1">
      <alignment horizontal="center" vertical="center" wrapText="1"/>
    </xf>
    <xf numFmtId="1" fontId="40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2" xfId="0" applyBorder="1" applyAlignment="1" quotePrefix="1">
      <alignment horizontal="center"/>
    </xf>
    <xf numFmtId="0" fontId="37" fillId="0" borderId="13" xfId="0" applyFont="1" applyBorder="1" applyAlignment="1">
      <alignment/>
    </xf>
    <xf numFmtId="0" fontId="37" fillId="34" borderId="10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 quotePrefix="1">
      <alignment/>
    </xf>
    <xf numFmtId="0" fontId="0" fillId="37" borderId="10" xfId="0" applyFill="1" applyBorder="1" applyAlignment="1">
      <alignment/>
    </xf>
    <xf numFmtId="0" fontId="37" fillId="37" borderId="0" xfId="0" applyFont="1" applyFill="1" applyAlignment="1">
      <alignment/>
    </xf>
    <xf numFmtId="0" fontId="37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7" borderId="0" xfId="0" applyFill="1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37" fillId="0" borderId="14" xfId="0" applyFont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40" fillId="5" borderId="10" xfId="0" applyFont="1" applyFill="1" applyBorder="1" applyAlignment="1" applyProtection="1">
      <alignment horizontal="left" vertical="center" wrapText="1"/>
      <protection locked="0"/>
    </xf>
    <xf numFmtId="0" fontId="40" fillId="5" borderId="12" xfId="0" applyFont="1" applyFill="1" applyBorder="1" applyAlignment="1" applyProtection="1">
      <alignment horizontal="left" vertical="center" wrapText="1"/>
      <protection locked="0"/>
    </xf>
    <xf numFmtId="164" fontId="41" fillId="5" borderId="10" xfId="0" applyNumberFormat="1" applyFont="1" applyFill="1" applyBorder="1" applyAlignment="1" applyProtection="1">
      <alignment horizontal="center"/>
      <protection locked="0"/>
    </xf>
    <xf numFmtId="164" fontId="41" fillId="5" borderId="12" xfId="0" applyNumberFormat="1" applyFon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64" fontId="40" fillId="0" borderId="12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0" fillId="37" borderId="10" xfId="0" applyNumberFormat="1" applyFill="1" applyBorder="1" applyAlignment="1">
      <alignment/>
    </xf>
    <xf numFmtId="0" fontId="40" fillId="5" borderId="11" xfId="0" applyFont="1" applyFill="1" applyBorder="1" applyAlignment="1" applyProtection="1">
      <alignment horizontal="left" vertical="center" wrapText="1"/>
      <protection locked="0"/>
    </xf>
    <xf numFmtId="0" fontId="37" fillId="37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2" fillId="37" borderId="0" xfId="0" applyFont="1" applyFill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0" fontId="43" fillId="37" borderId="0" xfId="0" applyFont="1" applyFill="1" applyAlignment="1">
      <alignment/>
    </xf>
    <xf numFmtId="0" fontId="43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37" fillId="37" borderId="0" xfId="0" applyFont="1" applyFill="1" applyAlignment="1">
      <alignment horizontal="right"/>
    </xf>
    <xf numFmtId="0" fontId="40" fillId="34" borderId="10" xfId="0" applyFont="1" applyFill="1" applyBorder="1" applyAlignment="1">
      <alignment horizontal="left" vertical="center" wrapText="1"/>
    </xf>
    <xf numFmtId="0" fontId="0" fillId="37" borderId="0" xfId="0" applyFill="1" applyBorder="1" applyAlignment="1">
      <alignment horizontal="right"/>
    </xf>
    <xf numFmtId="166" fontId="0" fillId="37" borderId="18" xfId="42" applyNumberFormat="1" applyFont="1" applyFill="1" applyBorder="1" applyAlignment="1">
      <alignment horizontal="left"/>
    </xf>
    <xf numFmtId="0" fontId="37" fillId="37" borderId="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7" borderId="10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40" fillId="5" borderId="22" xfId="0" applyFont="1" applyFill="1" applyBorder="1" applyAlignment="1" applyProtection="1">
      <alignment horizontal="center" vertical="center" wrapText="1"/>
      <protection locked="0"/>
    </xf>
    <xf numFmtId="0" fontId="40" fillId="5" borderId="23" xfId="0" applyFont="1" applyFill="1" applyBorder="1" applyAlignment="1" applyProtection="1">
      <alignment horizontal="center" vertical="center" wrapText="1"/>
      <protection locked="0"/>
    </xf>
    <xf numFmtId="0" fontId="40" fillId="5" borderId="24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7" fillId="0" borderId="27" xfId="0" applyFont="1" applyBorder="1" applyAlignment="1">
      <alignment horizontal="right"/>
    </xf>
    <xf numFmtId="0" fontId="37" fillId="34" borderId="22" xfId="0" applyFont="1" applyFill="1" applyBorder="1" applyAlignment="1">
      <alignment horizontal="right"/>
    </xf>
    <xf numFmtId="0" fontId="37" fillId="34" borderId="23" xfId="0" applyFont="1" applyFill="1" applyBorder="1" applyAlignment="1">
      <alignment horizontal="right"/>
    </xf>
    <xf numFmtId="0" fontId="37" fillId="34" borderId="24" xfId="0" applyFont="1" applyFill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indent="2"/>
    </xf>
    <xf numFmtId="0" fontId="40" fillId="5" borderId="1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47625</xdr:rowOff>
    </xdr:from>
    <xdr:to>
      <xdr:col>1</xdr:col>
      <xdr:colOff>2266950</xdr:colOff>
      <xdr:row>14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0450"/>
        <a:stretch>
          <a:fillRect/>
        </a:stretch>
      </xdr:blipFill>
      <xdr:spPr>
        <a:xfrm>
          <a:off x="628650" y="2047875"/>
          <a:ext cx="2257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9</xdr:col>
      <xdr:colOff>171450</xdr:colOff>
      <xdr:row>0</xdr:row>
      <xdr:rowOff>590550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228" t="9284" b="10758"/>
        <a:stretch>
          <a:fillRect/>
        </a:stretch>
      </xdr:blipFill>
      <xdr:spPr>
        <a:xfrm>
          <a:off x="228600" y="38100"/>
          <a:ext cx="7658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9</xdr:col>
      <xdr:colOff>161925</xdr:colOff>
      <xdr:row>0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228" t="9284" b="10758"/>
        <a:stretch>
          <a:fillRect/>
        </a:stretch>
      </xdr:blipFill>
      <xdr:spPr>
        <a:xfrm>
          <a:off x="228600" y="47625"/>
          <a:ext cx="764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18.57421875" style="0" customWidth="1"/>
  </cols>
  <sheetData>
    <row r="1" spans="1:2" ht="42.75">
      <c r="A1" t="s">
        <v>70</v>
      </c>
      <c r="B1" s="60" t="s">
        <v>71</v>
      </c>
    </row>
    <row r="3" spans="1:2" ht="28.5">
      <c r="A3" t="s">
        <v>72</v>
      </c>
      <c r="B3" s="59" t="s">
        <v>73</v>
      </c>
    </row>
    <row r="4" ht="14.25">
      <c r="B4" t="s">
        <v>74</v>
      </c>
    </row>
    <row r="5" ht="57">
      <c r="B5" s="59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PageLayoutView="0" workbookViewId="0" topLeftCell="A23">
      <selection activeCell="M54" sqref="M53:M54"/>
    </sheetView>
  </sheetViews>
  <sheetFormatPr defaultColWidth="9.140625" defaultRowHeight="15"/>
  <cols>
    <col min="1" max="1" width="4.7109375" style="16" customWidth="1"/>
    <col min="2" max="2" width="32.421875" style="0" customWidth="1"/>
    <col min="3" max="3" width="13.8515625" style="0" customWidth="1"/>
    <col min="4" max="4" width="17.00390625" style="0" customWidth="1"/>
    <col min="5" max="5" width="2.00390625" style="0" customWidth="1"/>
    <col min="6" max="6" width="14.421875" style="0" customWidth="1"/>
    <col min="7" max="7" width="2.421875" style="0" customWidth="1"/>
    <col min="8" max="9" width="14.421875" style="0" customWidth="1"/>
    <col min="10" max="10" width="5.140625" style="0" customWidth="1"/>
    <col min="11" max="11" width="18.7109375" style="0" customWidth="1"/>
    <col min="12" max="12" width="3.421875" style="0" customWidth="1"/>
    <col min="13" max="13" width="14.28125" style="0" customWidth="1"/>
    <col min="14" max="14" width="12.57421875" style="0" customWidth="1"/>
    <col min="15" max="15" width="4.140625" style="16" customWidth="1"/>
    <col min="16" max="20" width="9.140625" style="15" customWidth="1"/>
  </cols>
  <sheetData>
    <row r="1" spans="2:15" ht="56.25" customHeight="1">
      <c r="B1" s="16"/>
      <c r="C1" s="16"/>
      <c r="D1" s="16"/>
      <c r="E1" s="16"/>
      <c r="F1" s="16"/>
      <c r="G1" s="16"/>
      <c r="H1" s="16"/>
      <c r="I1" s="16"/>
      <c r="J1" s="61"/>
      <c r="K1" s="15"/>
      <c r="L1" s="15"/>
      <c r="M1" s="15"/>
      <c r="N1" s="15"/>
      <c r="O1" s="15"/>
    </row>
    <row r="2" spans="2:15" ht="20.25" customHeight="1">
      <c r="B2" s="24" t="s">
        <v>78</v>
      </c>
      <c r="C2" s="47"/>
      <c r="D2" s="67" t="s">
        <v>79</v>
      </c>
      <c r="E2" s="16"/>
      <c r="F2" s="81"/>
      <c r="G2" s="82"/>
      <c r="H2" s="82"/>
      <c r="I2" s="83"/>
      <c r="J2" s="61"/>
      <c r="K2" s="15"/>
      <c r="L2" s="15"/>
      <c r="M2" s="15"/>
      <c r="N2" s="15"/>
      <c r="O2" s="15"/>
    </row>
    <row r="3" spans="2:15" ht="12" customHeight="1">
      <c r="B3" s="64"/>
      <c r="C3" s="16"/>
      <c r="D3" s="16"/>
      <c r="E3" s="16"/>
      <c r="F3" s="16"/>
      <c r="G3" s="71"/>
      <c r="H3" s="71"/>
      <c r="I3" s="16"/>
      <c r="J3" s="61"/>
      <c r="K3" s="15"/>
      <c r="L3" s="15"/>
      <c r="M3" s="15"/>
      <c r="N3" s="15"/>
      <c r="O3" s="15"/>
    </row>
    <row r="4" spans="2:20" s="16" customFormat="1" ht="14.25">
      <c r="B4" s="24" t="s">
        <v>60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>
      <c r="B5" s="24" t="s">
        <v>61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15" ht="32.25" customHeight="1">
      <c r="B6" s="93" t="s">
        <v>12</v>
      </c>
      <c r="C6" s="93"/>
      <c r="D6" s="42" t="s">
        <v>13</v>
      </c>
      <c r="E6" s="42"/>
      <c r="F6" s="42" t="s">
        <v>15</v>
      </c>
      <c r="G6" s="42"/>
      <c r="H6" s="42" t="s">
        <v>16</v>
      </c>
      <c r="I6" s="42" t="s">
        <v>22</v>
      </c>
      <c r="J6" s="16"/>
      <c r="K6" s="15"/>
      <c r="L6" s="15"/>
      <c r="M6" s="15"/>
      <c r="N6" s="15"/>
      <c r="O6" s="15"/>
    </row>
    <row r="7" spans="2:15" ht="14.25">
      <c r="B7" s="94"/>
      <c r="C7" s="95"/>
      <c r="D7" s="3"/>
      <c r="E7" s="3"/>
      <c r="F7" s="3" t="s">
        <v>14</v>
      </c>
      <c r="G7" s="3"/>
      <c r="H7" s="3"/>
      <c r="I7" s="3"/>
      <c r="J7" s="16"/>
      <c r="K7" s="15"/>
      <c r="L7" s="15"/>
      <c r="M7" s="15"/>
      <c r="N7" s="15"/>
      <c r="O7" s="15"/>
    </row>
    <row r="8" spans="2:19" ht="14.25">
      <c r="B8" s="4" t="s">
        <v>6</v>
      </c>
      <c r="C8" s="2"/>
      <c r="D8" s="47"/>
      <c r="E8" s="10" t="s">
        <v>24</v>
      </c>
      <c r="F8" s="12">
        <v>4</v>
      </c>
      <c r="G8" s="10" t="s">
        <v>23</v>
      </c>
      <c r="H8" s="12">
        <f aca="true" t="shared" si="0" ref="H8:H14">F8*D8</f>
        <v>0</v>
      </c>
      <c r="I8" s="2" t="s">
        <v>25</v>
      </c>
      <c r="J8" s="16"/>
      <c r="K8" s="15"/>
      <c r="L8" s="15"/>
      <c r="M8" s="15"/>
      <c r="N8" s="15"/>
      <c r="O8" s="15"/>
      <c r="S8" s="15" t="s">
        <v>25</v>
      </c>
    </row>
    <row r="9" spans="2:19" ht="14.25">
      <c r="B9" s="4" t="s">
        <v>0</v>
      </c>
      <c r="C9" s="4"/>
      <c r="D9" s="47"/>
      <c r="E9" s="10" t="s">
        <v>24</v>
      </c>
      <c r="F9" s="12">
        <v>10</v>
      </c>
      <c r="G9" s="10" t="s">
        <v>23</v>
      </c>
      <c r="H9" s="12">
        <f t="shared" si="0"/>
        <v>0</v>
      </c>
      <c r="I9" s="2" t="s">
        <v>25</v>
      </c>
      <c r="J9" s="16"/>
      <c r="K9" s="15"/>
      <c r="L9" s="15"/>
      <c r="M9" s="15"/>
      <c r="N9" s="15"/>
      <c r="O9" s="15"/>
      <c r="S9" s="15" t="s">
        <v>26</v>
      </c>
    </row>
    <row r="10" spans="2:15" ht="14.25">
      <c r="B10" s="4" t="s">
        <v>1</v>
      </c>
      <c r="C10" s="4"/>
      <c r="D10" s="47"/>
      <c r="E10" s="10" t="s">
        <v>24</v>
      </c>
      <c r="F10" s="12">
        <v>1</v>
      </c>
      <c r="G10" s="10" t="s">
        <v>23</v>
      </c>
      <c r="H10" s="12">
        <f t="shared" si="0"/>
        <v>0</v>
      </c>
      <c r="I10" s="2" t="s">
        <v>25</v>
      </c>
      <c r="J10" s="16"/>
      <c r="K10" s="15"/>
      <c r="L10" s="15"/>
      <c r="M10" s="15"/>
      <c r="N10" s="15"/>
      <c r="O10" s="15"/>
    </row>
    <row r="11" spans="2:15" ht="14.25">
      <c r="B11" s="68" t="s">
        <v>66</v>
      </c>
      <c r="C11" s="4"/>
      <c r="D11" s="47"/>
      <c r="E11" s="10" t="s">
        <v>24</v>
      </c>
      <c r="F11" s="12">
        <v>4</v>
      </c>
      <c r="G11" s="10" t="s">
        <v>23</v>
      </c>
      <c r="H11" s="12">
        <f t="shared" si="0"/>
        <v>0</v>
      </c>
      <c r="I11" s="51" t="s">
        <v>26</v>
      </c>
      <c r="J11" s="16"/>
      <c r="K11" s="15"/>
      <c r="L11" s="15"/>
      <c r="M11" s="15"/>
      <c r="N11" s="15"/>
      <c r="O11" s="15"/>
    </row>
    <row r="12" spans="2:15" ht="14.25">
      <c r="B12" s="4" t="s">
        <v>2</v>
      </c>
      <c r="C12" s="4"/>
      <c r="D12" s="47"/>
      <c r="E12" s="10" t="s">
        <v>24</v>
      </c>
      <c r="F12" s="12">
        <v>1.5</v>
      </c>
      <c r="G12" s="10" t="s">
        <v>23</v>
      </c>
      <c r="H12" s="12">
        <f t="shared" si="0"/>
        <v>0</v>
      </c>
      <c r="I12" s="2" t="s">
        <v>25</v>
      </c>
      <c r="J12" s="16"/>
      <c r="K12" s="15"/>
      <c r="L12" s="15"/>
      <c r="M12" s="15"/>
      <c r="N12" s="15"/>
      <c r="O12" s="15"/>
    </row>
    <row r="13" spans="2:15" ht="14.25">
      <c r="B13" s="4" t="s">
        <v>36</v>
      </c>
      <c r="C13" s="4"/>
      <c r="D13" s="47"/>
      <c r="E13" s="10" t="s">
        <v>24</v>
      </c>
      <c r="F13" s="12">
        <v>0.5</v>
      </c>
      <c r="G13" s="10" t="s">
        <v>23</v>
      </c>
      <c r="H13" s="12">
        <f t="shared" si="0"/>
        <v>0</v>
      </c>
      <c r="I13" s="2" t="s">
        <v>25</v>
      </c>
      <c r="J13" s="16"/>
      <c r="K13" s="15"/>
      <c r="L13" s="15"/>
      <c r="M13" s="15"/>
      <c r="N13" s="15"/>
      <c r="O13" s="15"/>
    </row>
    <row r="14" spans="2:15" ht="14.25">
      <c r="B14" s="4" t="s">
        <v>3</v>
      </c>
      <c r="C14" s="4"/>
      <c r="D14" s="47"/>
      <c r="E14" s="10" t="s">
        <v>24</v>
      </c>
      <c r="F14" s="12">
        <v>1</v>
      </c>
      <c r="G14" s="10" t="s">
        <v>23</v>
      </c>
      <c r="H14" s="12">
        <f t="shared" si="0"/>
        <v>0</v>
      </c>
      <c r="I14" s="2" t="s">
        <v>25</v>
      </c>
      <c r="J14" s="16"/>
      <c r="K14" s="15"/>
      <c r="L14" s="15"/>
      <c r="M14" s="15"/>
      <c r="N14" s="15"/>
      <c r="O14" s="15"/>
    </row>
    <row r="15" spans="2:15" ht="14.25">
      <c r="B15" s="7" t="s">
        <v>17</v>
      </c>
      <c r="C15" s="7"/>
      <c r="D15" s="7"/>
      <c r="E15" s="7"/>
      <c r="F15" s="13"/>
      <c r="G15" s="7"/>
      <c r="H15" s="14"/>
      <c r="I15" s="8"/>
      <c r="J15" s="16"/>
      <c r="K15" s="15"/>
      <c r="L15" s="15"/>
      <c r="M15" s="15"/>
      <c r="N15" s="15"/>
      <c r="O15" s="15"/>
    </row>
    <row r="16" spans="2:15" ht="14.25">
      <c r="B16" s="96" t="s">
        <v>18</v>
      </c>
      <c r="C16" s="4" t="s">
        <v>10</v>
      </c>
      <c r="D16" s="47"/>
      <c r="E16" s="10" t="s">
        <v>24</v>
      </c>
      <c r="F16" s="12">
        <v>2</v>
      </c>
      <c r="G16" s="10" t="s">
        <v>23</v>
      </c>
      <c r="H16" s="12">
        <f aca="true" t="shared" si="1" ref="H16:H23">F16*D16</f>
        <v>0</v>
      </c>
      <c r="I16" s="2" t="s">
        <v>25</v>
      </c>
      <c r="J16" s="16"/>
      <c r="K16" s="15"/>
      <c r="L16" s="15"/>
      <c r="M16" s="15"/>
      <c r="N16" s="15"/>
      <c r="O16" s="15"/>
    </row>
    <row r="17" spans="2:15" ht="14.25">
      <c r="B17" s="96"/>
      <c r="C17" s="4" t="s">
        <v>11</v>
      </c>
      <c r="D17" s="47"/>
      <c r="E17" s="10" t="s">
        <v>24</v>
      </c>
      <c r="F17" s="12">
        <v>1</v>
      </c>
      <c r="G17" s="10" t="s">
        <v>23</v>
      </c>
      <c r="H17" s="12">
        <f t="shared" si="1"/>
        <v>0</v>
      </c>
      <c r="I17" s="2" t="s">
        <v>25</v>
      </c>
      <c r="J17" s="16"/>
      <c r="K17" s="15"/>
      <c r="L17" s="15"/>
      <c r="M17" s="15"/>
      <c r="N17" s="15"/>
      <c r="O17" s="15"/>
    </row>
    <row r="18" spans="2:15" ht="14.25">
      <c r="B18" s="44" t="s">
        <v>19</v>
      </c>
      <c r="C18" s="4"/>
      <c r="D18" s="47"/>
      <c r="E18" s="10" t="s">
        <v>24</v>
      </c>
      <c r="F18" s="12">
        <v>1.5</v>
      </c>
      <c r="G18" s="10" t="s">
        <v>23</v>
      </c>
      <c r="H18" s="12">
        <f t="shared" si="1"/>
        <v>0</v>
      </c>
      <c r="I18" s="2" t="s">
        <v>25</v>
      </c>
      <c r="J18" s="16"/>
      <c r="K18" s="15"/>
      <c r="L18" s="15"/>
      <c r="M18" s="15"/>
      <c r="N18" s="15"/>
      <c r="O18" s="15"/>
    </row>
    <row r="19" spans="2:15" ht="14.25">
      <c r="B19" s="44" t="s">
        <v>20</v>
      </c>
      <c r="C19" s="4"/>
      <c r="D19" s="47"/>
      <c r="E19" s="10" t="s">
        <v>24</v>
      </c>
      <c r="F19" s="12">
        <v>1.5</v>
      </c>
      <c r="G19" s="10" t="s">
        <v>23</v>
      </c>
      <c r="H19" s="12">
        <f t="shared" si="1"/>
        <v>0</v>
      </c>
      <c r="I19" s="2" t="s">
        <v>25</v>
      </c>
      <c r="J19" s="16"/>
      <c r="K19" s="15"/>
      <c r="L19" s="15"/>
      <c r="M19" s="15"/>
      <c r="N19" s="15"/>
      <c r="O19" s="15"/>
    </row>
    <row r="20" spans="2:15" ht="14.25">
      <c r="B20" s="96" t="s">
        <v>4</v>
      </c>
      <c r="C20" s="4" t="s">
        <v>10</v>
      </c>
      <c r="D20" s="47"/>
      <c r="E20" s="10" t="s">
        <v>24</v>
      </c>
      <c r="F20" s="12">
        <v>3</v>
      </c>
      <c r="G20" s="10" t="s">
        <v>23</v>
      </c>
      <c r="H20" s="12">
        <f t="shared" si="1"/>
        <v>0</v>
      </c>
      <c r="I20" s="2" t="s">
        <v>25</v>
      </c>
      <c r="J20" s="16"/>
      <c r="K20" s="15"/>
      <c r="L20" s="15"/>
      <c r="M20" s="15"/>
      <c r="N20" s="15"/>
      <c r="O20" s="15"/>
    </row>
    <row r="21" spans="2:15" ht="14.25">
      <c r="B21" s="96"/>
      <c r="C21" s="4" t="s">
        <v>11</v>
      </c>
      <c r="D21" s="47"/>
      <c r="E21" s="10" t="s">
        <v>24</v>
      </c>
      <c r="F21" s="12">
        <v>1.5</v>
      </c>
      <c r="G21" s="10" t="s">
        <v>23</v>
      </c>
      <c r="H21" s="12">
        <f t="shared" si="1"/>
        <v>0</v>
      </c>
      <c r="I21" s="2" t="s">
        <v>25</v>
      </c>
      <c r="J21" s="16"/>
      <c r="K21" s="15"/>
      <c r="L21" s="15"/>
      <c r="M21" s="15"/>
      <c r="N21" s="15"/>
      <c r="O21" s="15"/>
    </row>
    <row r="22" spans="2:15" ht="14.25">
      <c r="B22" s="44" t="s">
        <v>5</v>
      </c>
      <c r="C22" s="4"/>
      <c r="D22" s="47"/>
      <c r="E22" s="10" t="s">
        <v>24</v>
      </c>
      <c r="F22" s="12">
        <v>2</v>
      </c>
      <c r="G22" s="10" t="s">
        <v>23</v>
      </c>
      <c r="H22" s="12">
        <f t="shared" si="1"/>
        <v>0</v>
      </c>
      <c r="I22" s="2" t="s">
        <v>25</v>
      </c>
      <c r="J22" s="16"/>
      <c r="K22" s="15"/>
      <c r="L22" s="15"/>
      <c r="M22" s="15"/>
      <c r="N22" s="15"/>
      <c r="O22" s="15"/>
    </row>
    <row r="23" spans="2:15" ht="14.25">
      <c r="B23" s="4" t="s">
        <v>8</v>
      </c>
      <c r="C23" s="4"/>
      <c r="D23" s="47"/>
      <c r="E23" s="10" t="s">
        <v>24</v>
      </c>
      <c r="F23" s="12">
        <v>2</v>
      </c>
      <c r="G23" s="10" t="s">
        <v>23</v>
      </c>
      <c r="H23" s="12">
        <f t="shared" si="1"/>
        <v>0</v>
      </c>
      <c r="I23" s="2" t="s">
        <v>25</v>
      </c>
      <c r="J23" s="16"/>
      <c r="K23" s="15"/>
      <c r="L23" s="15"/>
      <c r="M23" s="15"/>
      <c r="N23" s="15"/>
      <c r="O23" s="15"/>
    </row>
    <row r="24" spans="2:15" ht="14.25">
      <c r="B24" s="43" t="s">
        <v>35</v>
      </c>
      <c r="C24" s="4"/>
      <c r="D24" s="47"/>
      <c r="E24" s="10" t="s">
        <v>24</v>
      </c>
      <c r="F24" s="12" t="s">
        <v>63</v>
      </c>
      <c r="G24" s="10" t="s">
        <v>23</v>
      </c>
      <c r="H24" s="12">
        <f>IF(D24&gt;4,53+5*(D24-4),IF(D24&gt;3,53,IF(D24&gt;2,45,IF(D24&gt;1,35,IF(D24&gt;0,20,0)))))</f>
        <v>0</v>
      </c>
      <c r="I24" s="51" t="s">
        <v>26</v>
      </c>
      <c r="J24" s="16"/>
      <c r="K24" s="15"/>
      <c r="L24" s="15"/>
      <c r="M24" s="15"/>
      <c r="N24" s="15"/>
      <c r="O24" s="15"/>
    </row>
    <row r="25" spans="2:15" ht="22.5">
      <c r="B25" s="72" t="s">
        <v>21</v>
      </c>
      <c r="C25" s="4" t="s">
        <v>42</v>
      </c>
      <c r="D25" s="47"/>
      <c r="E25" s="10" t="s">
        <v>24</v>
      </c>
      <c r="F25" s="12" t="s">
        <v>64</v>
      </c>
      <c r="G25" s="10" t="s">
        <v>23</v>
      </c>
      <c r="H25" s="12">
        <f>IF(D25&gt;4,105+10*(D25-4),IF(D25&gt;3,105,IF(D25&gt;2,90,IF(D25&gt;1,70,IF(D25&gt;0,40,0)))))</f>
        <v>0</v>
      </c>
      <c r="I25" s="51" t="s">
        <v>26</v>
      </c>
      <c r="J25" s="16"/>
      <c r="K25" s="15"/>
      <c r="L25" s="15"/>
      <c r="M25" s="15"/>
      <c r="N25" s="15"/>
      <c r="O25" s="15"/>
    </row>
    <row r="26" spans="2:15" ht="14.25">
      <c r="B26" s="72"/>
      <c r="C26" s="4" t="s">
        <v>9</v>
      </c>
      <c r="D26" s="47"/>
      <c r="E26" s="10" t="s">
        <v>24</v>
      </c>
      <c r="F26" s="12">
        <v>2.5</v>
      </c>
      <c r="G26" s="10" t="s">
        <v>23</v>
      </c>
      <c r="H26" s="12">
        <f>F26*D26</f>
        <v>0</v>
      </c>
      <c r="I26" s="51" t="s">
        <v>26</v>
      </c>
      <c r="J26" s="16"/>
      <c r="K26" s="15"/>
      <c r="L26" s="15"/>
      <c r="M26" s="15"/>
      <c r="N26" s="15"/>
      <c r="O26" s="15"/>
    </row>
    <row r="27" spans="2:15" ht="14.25">
      <c r="B27" s="4" t="s">
        <v>65</v>
      </c>
      <c r="C27" s="4"/>
      <c r="D27" s="47"/>
      <c r="E27" s="10" t="s">
        <v>24</v>
      </c>
      <c r="F27" s="12">
        <v>2.5</v>
      </c>
      <c r="G27" s="10" t="s">
        <v>23</v>
      </c>
      <c r="H27" s="12">
        <f aca="true" t="shared" si="2" ref="H27:H32">F27*D27</f>
        <v>0</v>
      </c>
      <c r="I27" s="2" t="s">
        <v>25</v>
      </c>
      <c r="J27" s="16"/>
      <c r="K27" s="15"/>
      <c r="L27" s="15"/>
      <c r="M27" s="15"/>
      <c r="N27" s="15"/>
      <c r="O27" s="15"/>
    </row>
    <row r="28" spans="2:15" ht="14.25">
      <c r="B28" s="4" t="s">
        <v>7</v>
      </c>
      <c r="C28" s="4"/>
      <c r="D28" s="47"/>
      <c r="E28" s="10" t="s">
        <v>24</v>
      </c>
      <c r="F28" s="12">
        <v>1</v>
      </c>
      <c r="G28" s="10" t="s">
        <v>23</v>
      </c>
      <c r="H28" s="12">
        <f t="shared" si="2"/>
        <v>0</v>
      </c>
      <c r="I28" s="2" t="s">
        <v>25</v>
      </c>
      <c r="J28" s="16"/>
      <c r="K28" s="15"/>
      <c r="L28" s="15"/>
      <c r="M28" s="15"/>
      <c r="N28" s="15"/>
      <c r="O28" s="15"/>
    </row>
    <row r="29" spans="2:15" ht="14.25">
      <c r="B29" s="47"/>
      <c r="C29" s="51"/>
      <c r="D29" s="47"/>
      <c r="E29" s="10" t="s">
        <v>24</v>
      </c>
      <c r="F29" s="49"/>
      <c r="G29" s="10" t="s">
        <v>23</v>
      </c>
      <c r="H29" s="12">
        <f t="shared" si="2"/>
        <v>0</v>
      </c>
      <c r="I29" s="51"/>
      <c r="J29" s="16"/>
      <c r="K29" s="15"/>
      <c r="L29" s="15"/>
      <c r="M29" s="15"/>
      <c r="N29" s="15"/>
      <c r="O29" s="15"/>
    </row>
    <row r="30" spans="2:15" ht="14.25">
      <c r="B30" s="47"/>
      <c r="C30" s="51"/>
      <c r="D30" s="47"/>
      <c r="E30" s="10" t="s">
        <v>24</v>
      </c>
      <c r="F30" s="49"/>
      <c r="G30" s="10" t="s">
        <v>23</v>
      </c>
      <c r="H30" s="12">
        <f t="shared" si="2"/>
        <v>0</v>
      </c>
      <c r="I30" s="51"/>
      <c r="J30" s="16"/>
      <c r="K30" s="15"/>
      <c r="L30" s="15"/>
      <c r="M30" s="15"/>
      <c r="N30" s="15"/>
      <c r="O30" s="15"/>
    </row>
    <row r="31" spans="2:15" ht="14.25">
      <c r="B31" s="57"/>
      <c r="C31" s="62"/>
      <c r="D31" s="57"/>
      <c r="E31" s="10" t="s">
        <v>24</v>
      </c>
      <c r="F31" s="49"/>
      <c r="G31" s="10" t="s">
        <v>23</v>
      </c>
      <c r="H31" s="12">
        <f>F31*D31</f>
        <v>0</v>
      </c>
      <c r="I31" s="62"/>
      <c r="J31" s="16"/>
      <c r="K31" s="15"/>
      <c r="L31" s="15"/>
      <c r="M31" s="15"/>
      <c r="N31" s="15"/>
      <c r="O31" s="15"/>
    </row>
    <row r="32" spans="2:15" ht="15" thickBot="1">
      <c r="B32" s="48"/>
      <c r="C32" s="63"/>
      <c r="D32" s="48"/>
      <c r="E32" s="17" t="s">
        <v>24</v>
      </c>
      <c r="F32" s="50"/>
      <c r="G32" s="17" t="s">
        <v>23</v>
      </c>
      <c r="H32" s="53">
        <f t="shared" si="2"/>
        <v>0</v>
      </c>
      <c r="I32" s="63"/>
      <c r="J32" s="16"/>
      <c r="K32" s="15"/>
      <c r="L32" s="15"/>
      <c r="M32" s="15"/>
      <c r="N32" s="15"/>
      <c r="O32" s="15"/>
    </row>
    <row r="33" spans="2:15" ht="14.25">
      <c r="B33" s="84" t="s">
        <v>27</v>
      </c>
      <c r="C33" s="85"/>
      <c r="D33" s="85"/>
      <c r="E33" s="85"/>
      <c r="F33" s="85"/>
      <c r="G33" s="86"/>
      <c r="H33" s="54">
        <f>SUMIF(I8:I32,"Potable",H8:H33)</f>
        <v>0</v>
      </c>
      <c r="I33" s="18" t="s">
        <v>25</v>
      </c>
      <c r="J33" s="16"/>
      <c r="K33" s="15"/>
      <c r="L33" s="15"/>
      <c r="M33" s="15"/>
      <c r="N33" s="15"/>
      <c r="O33" s="15"/>
    </row>
    <row r="34" spans="2:15" ht="14.25">
      <c r="B34" s="87" t="s">
        <v>27</v>
      </c>
      <c r="C34" s="88"/>
      <c r="D34" s="88"/>
      <c r="E34" s="88"/>
      <c r="F34" s="88"/>
      <c r="G34" s="89"/>
      <c r="H34" s="55">
        <f>SUMIF(I8:I32,"Non-potable",H8:H32)</f>
        <v>0</v>
      </c>
      <c r="I34" s="19" t="s">
        <v>26</v>
      </c>
      <c r="J34" s="16"/>
      <c r="K34" s="15"/>
      <c r="L34" s="15"/>
      <c r="M34" s="15"/>
      <c r="N34" s="15"/>
      <c r="O34" s="15"/>
    </row>
    <row r="35" spans="2:15" ht="14.25">
      <c r="B35" s="16"/>
      <c r="C35" s="16"/>
      <c r="D35" s="16"/>
      <c r="E35" s="16"/>
      <c r="F35" s="16"/>
      <c r="G35" s="16"/>
      <c r="H35" s="20"/>
      <c r="I35" s="16"/>
      <c r="J35" s="16"/>
      <c r="K35" s="15"/>
      <c r="L35" s="15"/>
      <c r="M35" s="15"/>
      <c r="N35" s="15"/>
      <c r="O35" s="15"/>
    </row>
    <row r="36" spans="2:15" ht="14.25">
      <c r="B36" s="24" t="s">
        <v>76</v>
      </c>
      <c r="C36" s="16"/>
      <c r="D36" s="31" t="s">
        <v>38</v>
      </c>
      <c r="E36" s="22" t="s">
        <v>23</v>
      </c>
      <c r="F36" s="56">
        <f>H33</f>
        <v>0</v>
      </c>
      <c r="G36" s="22" t="s">
        <v>41</v>
      </c>
      <c r="H36" s="51"/>
      <c r="I36" s="21" t="s">
        <v>37</v>
      </c>
      <c r="K36" s="15"/>
      <c r="L36" s="15"/>
      <c r="M36" s="15"/>
      <c r="N36" s="15"/>
      <c r="O36" s="15"/>
    </row>
    <row r="37" spans="2:15" ht="14.25">
      <c r="B37" s="24" t="s">
        <v>75</v>
      </c>
      <c r="C37" s="16"/>
      <c r="D37" s="32" t="s">
        <v>39</v>
      </c>
      <c r="E37" s="22" t="s">
        <v>23</v>
      </c>
      <c r="F37" s="56">
        <f>H34</f>
        <v>0</v>
      </c>
      <c r="G37" s="22" t="s">
        <v>41</v>
      </c>
      <c r="H37" s="51"/>
      <c r="I37" s="21" t="s">
        <v>37</v>
      </c>
      <c r="J37" s="16"/>
      <c r="K37" s="15"/>
      <c r="L37" s="15"/>
      <c r="M37" s="15"/>
      <c r="N37" s="15"/>
      <c r="O37" s="15"/>
    </row>
    <row r="38" spans="2:15" ht="14.25">
      <c r="B38" s="16"/>
      <c r="C38" s="16"/>
      <c r="D38" s="16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</row>
    <row r="39" spans="2:15" ht="14.25">
      <c r="B39" s="24" t="s">
        <v>62</v>
      </c>
      <c r="C39" s="16"/>
      <c r="D39" s="16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</row>
    <row r="40" spans="2:15" ht="14.25">
      <c r="B40" s="16"/>
      <c r="C40" s="16"/>
      <c r="D40" s="16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</row>
    <row r="41" spans="2:15" ht="14.25">
      <c r="B41" s="11" t="s">
        <v>31</v>
      </c>
      <c r="C41" s="11" t="s">
        <v>32</v>
      </c>
      <c r="D41" s="11" t="s">
        <v>34</v>
      </c>
      <c r="E41" s="16"/>
      <c r="F41" s="25" t="s">
        <v>40</v>
      </c>
      <c r="G41" s="16"/>
      <c r="H41" s="16"/>
      <c r="I41" s="16"/>
      <c r="J41" s="16"/>
      <c r="K41" s="15"/>
      <c r="L41" s="15"/>
      <c r="M41" s="15"/>
      <c r="N41" s="15"/>
      <c r="O41" s="15"/>
    </row>
    <row r="42" spans="2:15" ht="14.25">
      <c r="B42" s="6" t="s">
        <v>28</v>
      </c>
      <c r="C42" s="51"/>
      <c r="D42" s="2" t="s">
        <v>33</v>
      </c>
      <c r="E42" s="23"/>
      <c r="F42" s="51" t="s">
        <v>26</v>
      </c>
      <c r="G42" s="16"/>
      <c r="H42" s="16"/>
      <c r="I42" s="16"/>
      <c r="J42" s="16"/>
      <c r="K42" s="15"/>
      <c r="L42" s="15"/>
      <c r="M42" s="15"/>
      <c r="N42" s="15"/>
      <c r="O42" s="15"/>
    </row>
    <row r="43" spans="2:15" ht="14.25">
      <c r="B43" s="6" t="s">
        <v>30</v>
      </c>
      <c r="C43" s="51"/>
      <c r="D43" s="26" t="s">
        <v>33</v>
      </c>
      <c r="E43" s="23"/>
      <c r="F43" s="52" t="s">
        <v>26</v>
      </c>
      <c r="G43" s="16"/>
      <c r="H43" s="16"/>
      <c r="I43" s="16"/>
      <c r="J43" s="16"/>
      <c r="K43" s="15"/>
      <c r="L43" s="15"/>
      <c r="M43" s="15"/>
      <c r="N43" s="15"/>
      <c r="O43" s="15"/>
    </row>
    <row r="44" spans="2:15" ht="14.25">
      <c r="B44" s="6" t="s">
        <v>29</v>
      </c>
      <c r="C44" s="51"/>
      <c r="D44" s="26" t="s">
        <v>33</v>
      </c>
      <c r="E44" s="23"/>
      <c r="F44" s="52" t="s">
        <v>26</v>
      </c>
      <c r="G44" s="16"/>
      <c r="H44" s="16"/>
      <c r="I44" s="16"/>
      <c r="J44" s="16"/>
      <c r="K44" s="15"/>
      <c r="L44" s="15"/>
      <c r="M44" s="15"/>
      <c r="N44" s="15"/>
      <c r="O44" s="15"/>
    </row>
    <row r="45" spans="2:15" ht="14.25">
      <c r="B45" s="16"/>
      <c r="C45" s="16"/>
      <c r="D45" s="16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</row>
    <row r="46" spans="2:15" ht="14.25">
      <c r="B46" s="24" t="s">
        <v>77</v>
      </c>
      <c r="C46" s="16"/>
      <c r="D46" s="16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</row>
    <row r="47" spans="2:15" ht="14.25">
      <c r="B47" s="16"/>
      <c r="C47" s="16"/>
      <c r="D47" s="16"/>
      <c r="E47" s="16"/>
      <c r="F47" s="16"/>
      <c r="G47" s="16"/>
      <c r="H47" s="16"/>
      <c r="I47" s="16"/>
      <c r="J47" s="16"/>
      <c r="K47" s="15"/>
      <c r="L47" s="15"/>
      <c r="M47" s="15"/>
      <c r="N47" s="15"/>
      <c r="O47" s="15"/>
    </row>
    <row r="48" spans="2:15" ht="14.25">
      <c r="B48" s="27" t="s">
        <v>57</v>
      </c>
      <c r="C48" s="51"/>
      <c r="D48" s="16"/>
      <c r="E48" s="16"/>
      <c r="F48" s="16"/>
      <c r="G48" s="16"/>
      <c r="H48" s="27" t="s">
        <v>44</v>
      </c>
      <c r="I48" s="51"/>
      <c r="J48" s="16"/>
      <c r="K48" s="15"/>
      <c r="L48" s="15"/>
      <c r="M48" s="15"/>
      <c r="N48" s="15" t="s">
        <v>58</v>
      </c>
      <c r="O48" s="15"/>
    </row>
    <row r="49" spans="2:15" ht="14.25">
      <c r="B49" s="16"/>
      <c r="D49" s="58" t="s">
        <v>69</v>
      </c>
      <c r="E49" s="16"/>
      <c r="F49" s="80" t="s">
        <v>83</v>
      </c>
      <c r="G49" s="80"/>
      <c r="H49" s="80"/>
      <c r="I49" s="51" t="s">
        <v>59</v>
      </c>
      <c r="J49" s="16"/>
      <c r="K49" s="15"/>
      <c r="L49" s="15"/>
      <c r="M49" s="15"/>
      <c r="N49" s="15" t="s">
        <v>59</v>
      </c>
      <c r="O49" s="15"/>
    </row>
    <row r="50" spans="2:15" ht="14.25">
      <c r="B50" s="16"/>
      <c r="C50" s="16"/>
      <c r="D50" s="16"/>
      <c r="E50" s="16"/>
      <c r="F50" s="16"/>
      <c r="G50" s="16"/>
      <c r="H50" s="16"/>
      <c r="I50" s="16"/>
      <c r="J50" s="16"/>
      <c r="K50" s="15"/>
      <c r="L50" s="15"/>
      <c r="M50" s="15"/>
      <c r="N50" s="15"/>
      <c r="O50" s="15"/>
    </row>
    <row r="51" spans="2:15" ht="14.25">
      <c r="B51" s="28" t="s">
        <v>49</v>
      </c>
      <c r="C51" s="45" t="s">
        <v>43</v>
      </c>
      <c r="D51" s="16"/>
      <c r="E51" s="16"/>
      <c r="F51" s="90" t="s">
        <v>49</v>
      </c>
      <c r="G51" s="90"/>
      <c r="H51" s="90"/>
      <c r="I51" s="45" t="s">
        <v>43</v>
      </c>
      <c r="J51" s="16"/>
      <c r="K51" s="15"/>
      <c r="L51" s="15"/>
      <c r="M51" s="15"/>
      <c r="N51" s="15"/>
      <c r="O51" s="15"/>
    </row>
    <row r="52" spans="2:15" ht="14.25">
      <c r="B52" s="30" t="s">
        <v>45</v>
      </c>
      <c r="C52" s="2">
        <f>IF(C48="Yes",H36+IF(F42="Potable",C42,0)+IF(F43="Potable",C43,0),0)</f>
        <v>0</v>
      </c>
      <c r="D52" s="16"/>
      <c r="E52" s="16"/>
      <c r="F52" s="91" t="s">
        <v>45</v>
      </c>
      <c r="G52" s="91"/>
      <c r="H52" s="91"/>
      <c r="I52" s="2">
        <f>IF(I48="Yes",H36+IF(F42="Potable",C42,0)+IF(F43="Potable",C43,0),0)</f>
        <v>0</v>
      </c>
      <c r="J52" s="16"/>
      <c r="K52" s="15"/>
      <c r="L52" s="15"/>
      <c r="M52" s="15"/>
      <c r="N52" s="15"/>
      <c r="O52" s="15"/>
    </row>
    <row r="53" spans="2:15" ht="14.25">
      <c r="B53" s="6" t="s">
        <v>46</v>
      </c>
      <c r="C53" s="2">
        <f>IF(C48="Yes",H37+IF(F42="Non-potable",C42,0)+IF(F43="Non-potable",C43,0),0)</f>
        <v>0</v>
      </c>
      <c r="D53" s="16"/>
      <c r="E53" s="16"/>
      <c r="F53" s="92" t="s">
        <v>48</v>
      </c>
      <c r="G53" s="92"/>
      <c r="H53" s="92"/>
      <c r="I53" s="2">
        <f>IF(I48="Yes",H37+IF(F42="Non-potable",C42,0)+IF(F43="Non-potable",C43,0)+IF(F44="Non-potable",C44,0),0)</f>
        <v>0</v>
      </c>
      <c r="J53" s="16"/>
      <c r="K53" s="15"/>
      <c r="L53" s="15"/>
      <c r="M53" s="15"/>
      <c r="N53" s="15"/>
      <c r="O53" s="15"/>
    </row>
    <row r="54" spans="2:15" ht="14.25">
      <c r="B54" s="6" t="s">
        <v>47</v>
      </c>
      <c r="C54" s="23">
        <f>IF(C48="Yes",C44,0)</f>
        <v>0</v>
      </c>
      <c r="D54" s="16"/>
      <c r="E54" s="16"/>
      <c r="F54" s="73" t="s">
        <v>81</v>
      </c>
      <c r="G54" s="74"/>
      <c r="H54" s="75"/>
      <c r="I54" s="79" t="b">
        <f>IF(I49="Yes",(IF(AND(I53&gt;0,I53&lt;442),6,IF(AND(I53&gt;441,I53&lt;784),8,IF(AND(I53&gt;783,I53&lt;1764),12,IF(AND(I53&gt;1763,I53&lt;3134),16,0))))))</f>
        <v>0</v>
      </c>
      <c r="J54" s="16"/>
      <c r="K54" s="15"/>
      <c r="L54" s="15"/>
      <c r="M54" s="15"/>
      <c r="N54" s="15"/>
      <c r="O54" s="15"/>
    </row>
    <row r="55" spans="2:15" ht="14.25">
      <c r="B55" s="16"/>
      <c r="C55" s="16"/>
      <c r="D55" s="16"/>
      <c r="E55" s="16"/>
      <c r="F55" s="76"/>
      <c r="G55" s="77"/>
      <c r="H55" s="78"/>
      <c r="I55" s="79"/>
      <c r="J55" s="16"/>
      <c r="K55" s="15"/>
      <c r="L55" s="15"/>
      <c r="M55" s="15"/>
      <c r="N55" s="15"/>
      <c r="O55" s="15"/>
    </row>
    <row r="56" spans="2:15" ht="14.25">
      <c r="B56" s="24" t="s">
        <v>85</v>
      </c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</row>
    <row r="57" spans="2:15" ht="14.25">
      <c r="B57" s="98" t="s">
        <v>84</v>
      </c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</row>
    <row r="58" spans="2:15" ht="14.25">
      <c r="B58" s="24" t="s">
        <v>54</v>
      </c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</row>
    <row r="59" spans="2:15" ht="14.25">
      <c r="B59" s="33" t="s">
        <v>50</v>
      </c>
      <c r="C59" s="34"/>
      <c r="D59" s="34"/>
      <c r="E59" s="34"/>
      <c r="F59" s="34"/>
      <c r="G59" s="34"/>
      <c r="H59" s="34"/>
      <c r="I59" s="35"/>
      <c r="J59" s="16"/>
      <c r="K59" s="15"/>
      <c r="L59" s="15"/>
      <c r="M59" s="15"/>
      <c r="N59" s="15"/>
      <c r="O59" s="15"/>
    </row>
    <row r="60" spans="2:15" ht="14.25">
      <c r="B60" s="36"/>
      <c r="C60" s="40" t="s">
        <v>55</v>
      </c>
      <c r="D60" s="40"/>
      <c r="E60" s="40"/>
      <c r="F60" s="40"/>
      <c r="G60" s="21"/>
      <c r="H60" s="40" t="s">
        <v>56</v>
      </c>
      <c r="I60" s="41"/>
      <c r="J60" s="16"/>
      <c r="K60" s="15"/>
      <c r="L60" s="15"/>
      <c r="M60" s="15"/>
      <c r="N60" s="15"/>
      <c r="O60" s="15"/>
    </row>
    <row r="61" spans="2:15" ht="14.25">
      <c r="B61" s="36" t="s">
        <v>51</v>
      </c>
      <c r="C61" s="21"/>
      <c r="D61" s="21"/>
      <c r="E61" s="21"/>
      <c r="F61" s="21" t="s">
        <v>51</v>
      </c>
      <c r="G61" s="21"/>
      <c r="H61" s="21"/>
      <c r="I61" s="37"/>
      <c r="J61" s="16"/>
      <c r="K61" s="15"/>
      <c r="L61" s="15"/>
      <c r="M61" s="15"/>
      <c r="N61" s="15"/>
      <c r="O61" s="15"/>
    </row>
    <row r="62" spans="2:15" ht="17.25" customHeight="1">
      <c r="B62" s="36" t="s">
        <v>53</v>
      </c>
      <c r="C62" s="21"/>
      <c r="D62" s="21"/>
      <c r="E62" s="21"/>
      <c r="F62" s="21"/>
      <c r="G62" s="21"/>
      <c r="H62" s="21"/>
      <c r="I62" s="37"/>
      <c r="J62" s="16"/>
      <c r="K62" s="15"/>
      <c r="L62" s="15"/>
      <c r="M62" s="15"/>
      <c r="N62" s="15"/>
      <c r="O62" s="15"/>
    </row>
    <row r="63" spans="2:15" ht="17.25" customHeight="1">
      <c r="B63" s="38" t="s">
        <v>52</v>
      </c>
      <c r="C63" s="21"/>
      <c r="D63" s="21"/>
      <c r="E63" s="21"/>
      <c r="F63" s="21"/>
      <c r="G63" s="21"/>
      <c r="H63" s="69" t="s">
        <v>82</v>
      </c>
      <c r="I63" s="70">
        <f>I54*40.16*500</f>
        <v>0</v>
      </c>
      <c r="J63" s="16"/>
      <c r="K63" s="15"/>
      <c r="L63" s="15"/>
      <c r="M63" s="15"/>
      <c r="N63" s="15"/>
      <c r="O63" s="15"/>
    </row>
    <row r="64" spans="2:15" ht="14.25">
      <c r="B64" s="39"/>
      <c r="C64" s="40"/>
      <c r="D64" s="40"/>
      <c r="E64" s="40"/>
      <c r="F64" s="40"/>
      <c r="G64" s="40"/>
      <c r="H64" s="40"/>
      <c r="I64" s="41"/>
      <c r="J64" s="16"/>
      <c r="K64" s="15"/>
      <c r="L64" s="15"/>
      <c r="M64" s="15"/>
      <c r="N64" s="15"/>
      <c r="O64" s="15"/>
    </row>
    <row r="65" spans="2:15" ht="14.25">
      <c r="B65" s="21"/>
      <c r="C65" s="21"/>
      <c r="D65" s="16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</row>
    <row r="66" spans="1:15" ht="14.25">
      <c r="A66" s="15"/>
      <c r="B66" s="46"/>
      <c r="C66" s="4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</sheetData>
  <sheetProtection sheet="1"/>
  <mergeCells count="14">
    <mergeCell ref="B6:C6"/>
    <mergeCell ref="B7:C7"/>
    <mergeCell ref="B16:B17"/>
    <mergeCell ref="B20:B21"/>
    <mergeCell ref="B25:B26"/>
    <mergeCell ref="F54:H55"/>
    <mergeCell ref="I54:I55"/>
    <mergeCell ref="F49:H49"/>
    <mergeCell ref="F2:I2"/>
    <mergeCell ref="B33:G33"/>
    <mergeCell ref="B34:G34"/>
    <mergeCell ref="F51:H51"/>
    <mergeCell ref="F52:H52"/>
    <mergeCell ref="F53:H53"/>
  </mergeCells>
  <dataValidations count="2">
    <dataValidation type="list" allowBlank="1" showInputMessage="1" showErrorMessage="1" sqref="C48 I48:I49">
      <formula1>$N$48:$N$49</formula1>
    </dataValidation>
    <dataValidation type="list" allowBlank="1" showInputMessage="1" showErrorMessage="1" sqref="I24:I26 F42 I11">
      <formula1>$S$8:$S$9</formula1>
    </dataValidation>
  </dataValidations>
  <printOptions/>
  <pageMargins left="0.7" right="0.7" top="0.75" bottom="0.75" header="0.3" footer="0.3"/>
  <pageSetup fitToHeight="1" fitToWidth="1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PageLayoutView="0" workbookViewId="0" topLeftCell="A25">
      <selection activeCell="J44" sqref="J44"/>
    </sheetView>
  </sheetViews>
  <sheetFormatPr defaultColWidth="9.140625" defaultRowHeight="15"/>
  <cols>
    <col min="1" max="1" width="4.7109375" style="16" customWidth="1"/>
    <col min="2" max="2" width="32.421875" style="0" customWidth="1"/>
    <col min="3" max="3" width="13.8515625" style="0" customWidth="1"/>
    <col min="4" max="4" width="17.00390625" style="0" customWidth="1"/>
    <col min="5" max="5" width="2.00390625" style="0" customWidth="1"/>
    <col min="6" max="6" width="14.421875" style="0" customWidth="1"/>
    <col min="7" max="7" width="2.421875" style="0" customWidth="1"/>
    <col min="8" max="9" width="14.421875" style="0" customWidth="1"/>
    <col min="10" max="10" width="5.140625" style="0" customWidth="1"/>
    <col min="11" max="11" width="18.7109375" style="0" customWidth="1"/>
    <col min="12" max="12" width="3.421875" style="0" customWidth="1"/>
    <col min="13" max="13" width="14.28125" style="0" customWidth="1"/>
    <col min="14" max="14" width="12.57421875" style="0" customWidth="1"/>
    <col min="15" max="15" width="4.140625" style="16" customWidth="1"/>
    <col min="16" max="20" width="8.7109375" style="15" customWidth="1"/>
  </cols>
  <sheetData>
    <row r="1" spans="2:15" ht="55.5" customHeight="1">
      <c r="B1" s="16"/>
      <c r="C1" s="16"/>
      <c r="D1" s="16"/>
      <c r="E1" s="16"/>
      <c r="F1" s="16"/>
      <c r="G1" s="16"/>
      <c r="H1" s="16"/>
      <c r="I1" s="16"/>
      <c r="J1" s="16"/>
      <c r="K1" s="15"/>
      <c r="L1" s="15"/>
      <c r="M1" s="15"/>
      <c r="N1" s="15"/>
      <c r="O1" s="15"/>
    </row>
    <row r="2" spans="2:15" ht="24.75" customHeight="1">
      <c r="B2" s="24" t="s">
        <v>78</v>
      </c>
      <c r="C2" s="47"/>
      <c r="D2" s="67" t="s">
        <v>79</v>
      </c>
      <c r="E2" s="66"/>
      <c r="F2" s="97"/>
      <c r="G2" s="97"/>
      <c r="H2" s="97"/>
      <c r="I2" s="97"/>
      <c r="J2" s="16"/>
      <c r="K2" s="15"/>
      <c r="L2" s="15"/>
      <c r="M2" s="15"/>
      <c r="N2" s="15"/>
      <c r="O2" s="15"/>
    </row>
    <row r="3" spans="2:15" ht="10.5" customHeight="1">
      <c r="B3" s="65"/>
      <c r="C3" s="65"/>
      <c r="D3" s="65"/>
      <c r="E3" s="66"/>
      <c r="F3" s="65"/>
      <c r="G3" s="65"/>
      <c r="H3" s="65"/>
      <c r="I3" s="65"/>
      <c r="J3" s="16"/>
      <c r="K3" s="15"/>
      <c r="L3" s="15"/>
      <c r="M3" s="15"/>
      <c r="N3" s="15"/>
      <c r="O3" s="15"/>
    </row>
    <row r="4" spans="2:20" s="16" customFormat="1" ht="14.25">
      <c r="B4" s="24" t="s">
        <v>60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>
      <c r="B5" s="24" t="s">
        <v>61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15" ht="32.25" customHeight="1">
      <c r="B6" s="93" t="s">
        <v>12</v>
      </c>
      <c r="C6" s="93"/>
      <c r="D6" s="1" t="s">
        <v>13</v>
      </c>
      <c r="E6" s="1"/>
      <c r="F6" s="1" t="s">
        <v>15</v>
      </c>
      <c r="G6" s="1"/>
      <c r="H6" s="1" t="s">
        <v>16</v>
      </c>
      <c r="I6" s="1" t="s">
        <v>22</v>
      </c>
      <c r="J6" s="16"/>
      <c r="K6" s="15"/>
      <c r="L6" s="15"/>
      <c r="M6" s="15"/>
      <c r="N6" s="15"/>
      <c r="O6" s="15"/>
    </row>
    <row r="7" spans="2:15" ht="14.25">
      <c r="B7" s="94"/>
      <c r="C7" s="95"/>
      <c r="D7" s="3"/>
      <c r="E7" s="3"/>
      <c r="F7" s="3" t="s">
        <v>14</v>
      </c>
      <c r="G7" s="3"/>
      <c r="H7" s="3"/>
      <c r="I7" s="3"/>
      <c r="J7" s="16"/>
      <c r="K7" s="15"/>
      <c r="L7" s="15"/>
      <c r="M7" s="15"/>
      <c r="N7" s="15"/>
      <c r="O7" s="15"/>
    </row>
    <row r="8" spans="2:19" ht="14.25">
      <c r="B8" s="4" t="s">
        <v>6</v>
      </c>
      <c r="C8" s="2"/>
      <c r="D8" s="47"/>
      <c r="E8" s="10" t="s">
        <v>24</v>
      </c>
      <c r="F8" s="12">
        <v>4</v>
      </c>
      <c r="G8" s="10" t="s">
        <v>23</v>
      </c>
      <c r="H8" s="12">
        <f aca="true" t="shared" si="0" ref="H8:H14">F8*D8</f>
        <v>0</v>
      </c>
      <c r="I8" s="2" t="s">
        <v>25</v>
      </c>
      <c r="J8" s="16"/>
      <c r="K8" s="15"/>
      <c r="L8" s="15"/>
      <c r="M8" s="15"/>
      <c r="N8" s="15"/>
      <c r="O8" s="15"/>
      <c r="S8" s="15" t="s">
        <v>25</v>
      </c>
    </row>
    <row r="9" spans="2:19" ht="14.25">
      <c r="B9" s="4" t="s">
        <v>0</v>
      </c>
      <c r="C9" s="4"/>
      <c r="D9" s="47"/>
      <c r="E9" s="10" t="s">
        <v>24</v>
      </c>
      <c r="F9" s="12">
        <v>10</v>
      </c>
      <c r="G9" s="10" t="s">
        <v>23</v>
      </c>
      <c r="H9" s="12">
        <f t="shared" si="0"/>
        <v>0</v>
      </c>
      <c r="I9" s="2" t="s">
        <v>25</v>
      </c>
      <c r="J9" s="16"/>
      <c r="K9" s="15"/>
      <c r="L9" s="15"/>
      <c r="M9" s="15"/>
      <c r="N9" s="15"/>
      <c r="O9" s="15"/>
      <c r="S9" s="15" t="s">
        <v>26</v>
      </c>
    </row>
    <row r="10" spans="2:15" ht="14.25">
      <c r="B10" s="4" t="s">
        <v>1</v>
      </c>
      <c r="C10" s="4"/>
      <c r="D10" s="47"/>
      <c r="E10" s="10" t="s">
        <v>24</v>
      </c>
      <c r="F10" s="12">
        <v>1</v>
      </c>
      <c r="G10" s="10" t="s">
        <v>23</v>
      </c>
      <c r="H10" s="12">
        <f t="shared" si="0"/>
        <v>0</v>
      </c>
      <c r="I10" s="2" t="s">
        <v>25</v>
      </c>
      <c r="J10" s="16"/>
      <c r="K10" s="15"/>
      <c r="L10" s="15"/>
      <c r="M10" s="15"/>
      <c r="N10" s="15"/>
      <c r="O10" s="15"/>
    </row>
    <row r="11" spans="2:15" ht="14.25">
      <c r="B11" s="68" t="s">
        <v>66</v>
      </c>
      <c r="C11" s="4"/>
      <c r="D11" s="47"/>
      <c r="E11" s="10" t="s">
        <v>24</v>
      </c>
      <c r="F11" s="12">
        <v>4</v>
      </c>
      <c r="G11" s="10" t="s">
        <v>23</v>
      </c>
      <c r="H11" s="12">
        <f t="shared" si="0"/>
        <v>0</v>
      </c>
      <c r="I11" s="51" t="s">
        <v>26</v>
      </c>
      <c r="J11" s="16"/>
      <c r="K11" s="15"/>
      <c r="L11" s="15"/>
      <c r="M11" s="15"/>
      <c r="N11" s="15"/>
      <c r="O11" s="15"/>
    </row>
    <row r="12" spans="2:15" ht="14.25">
      <c r="B12" s="4" t="s">
        <v>2</v>
      </c>
      <c r="C12" s="4"/>
      <c r="D12" s="47"/>
      <c r="E12" s="10" t="s">
        <v>24</v>
      </c>
      <c r="F12" s="12">
        <v>1.5</v>
      </c>
      <c r="G12" s="10" t="s">
        <v>23</v>
      </c>
      <c r="H12" s="12">
        <f t="shared" si="0"/>
        <v>0</v>
      </c>
      <c r="I12" s="2" t="s">
        <v>25</v>
      </c>
      <c r="J12" s="16"/>
      <c r="K12" s="15"/>
      <c r="L12" s="15"/>
      <c r="M12" s="15"/>
      <c r="N12" s="15"/>
      <c r="O12" s="15"/>
    </row>
    <row r="13" spans="2:15" ht="14.25">
      <c r="B13" s="4" t="s">
        <v>36</v>
      </c>
      <c r="C13" s="4"/>
      <c r="D13" s="47"/>
      <c r="E13" s="10" t="s">
        <v>24</v>
      </c>
      <c r="F13" s="12">
        <v>0.5</v>
      </c>
      <c r="G13" s="10" t="s">
        <v>23</v>
      </c>
      <c r="H13" s="12">
        <f t="shared" si="0"/>
        <v>0</v>
      </c>
      <c r="I13" s="2" t="s">
        <v>25</v>
      </c>
      <c r="J13" s="16"/>
      <c r="K13" s="15"/>
      <c r="L13" s="15"/>
      <c r="M13" s="15"/>
      <c r="N13" s="15"/>
      <c r="O13" s="15"/>
    </row>
    <row r="14" spans="2:15" ht="14.25">
      <c r="B14" s="4" t="s">
        <v>3</v>
      </c>
      <c r="C14" s="4"/>
      <c r="D14" s="47"/>
      <c r="E14" s="10" t="s">
        <v>24</v>
      </c>
      <c r="F14" s="12">
        <v>1</v>
      </c>
      <c r="G14" s="10" t="s">
        <v>23</v>
      </c>
      <c r="H14" s="12">
        <f t="shared" si="0"/>
        <v>0</v>
      </c>
      <c r="I14" s="2" t="s">
        <v>25</v>
      </c>
      <c r="J14" s="16"/>
      <c r="K14" s="15"/>
      <c r="L14" s="15"/>
      <c r="M14" s="15"/>
      <c r="N14" s="15"/>
      <c r="O14" s="15"/>
    </row>
    <row r="15" spans="2:15" ht="14.25">
      <c r="B15" s="7" t="s">
        <v>17</v>
      </c>
      <c r="C15" s="7"/>
      <c r="D15" s="7"/>
      <c r="E15" s="7"/>
      <c r="F15" s="13"/>
      <c r="G15" s="7"/>
      <c r="H15" s="13"/>
      <c r="I15" s="8"/>
      <c r="J15" s="16"/>
      <c r="K15" s="15"/>
      <c r="L15" s="15"/>
      <c r="M15" s="15"/>
      <c r="N15" s="15"/>
      <c r="O15" s="15"/>
    </row>
    <row r="16" spans="2:15" ht="14.25">
      <c r="B16" s="96" t="s">
        <v>18</v>
      </c>
      <c r="C16" s="4" t="s">
        <v>10</v>
      </c>
      <c r="D16" s="47"/>
      <c r="E16" s="10" t="s">
        <v>24</v>
      </c>
      <c r="F16" s="12">
        <v>2</v>
      </c>
      <c r="G16" s="10" t="s">
        <v>23</v>
      </c>
      <c r="H16" s="12">
        <f aca="true" t="shared" si="1" ref="H16:H24">F16*D16</f>
        <v>0</v>
      </c>
      <c r="I16" s="2" t="s">
        <v>25</v>
      </c>
      <c r="J16" s="16"/>
      <c r="K16" s="15"/>
      <c r="L16" s="15"/>
      <c r="M16" s="15"/>
      <c r="N16" s="15"/>
      <c r="O16" s="15"/>
    </row>
    <row r="17" spans="2:15" ht="14.25">
      <c r="B17" s="96"/>
      <c r="C17" s="4" t="s">
        <v>11</v>
      </c>
      <c r="D17" s="47"/>
      <c r="E17" s="10" t="s">
        <v>24</v>
      </c>
      <c r="F17" s="12">
        <v>1</v>
      </c>
      <c r="G17" s="10" t="s">
        <v>23</v>
      </c>
      <c r="H17" s="12">
        <f t="shared" si="1"/>
        <v>0</v>
      </c>
      <c r="I17" s="2" t="s">
        <v>25</v>
      </c>
      <c r="J17" s="16"/>
      <c r="K17" s="15"/>
      <c r="L17" s="15"/>
      <c r="M17" s="15"/>
      <c r="N17" s="15"/>
      <c r="O17" s="15"/>
    </row>
    <row r="18" spans="2:15" ht="14.25">
      <c r="B18" s="9" t="s">
        <v>19</v>
      </c>
      <c r="C18" s="4"/>
      <c r="D18" s="47"/>
      <c r="E18" s="10" t="s">
        <v>24</v>
      </c>
      <c r="F18" s="12">
        <v>1.5</v>
      </c>
      <c r="G18" s="10" t="s">
        <v>23</v>
      </c>
      <c r="H18" s="12">
        <f t="shared" si="1"/>
        <v>0</v>
      </c>
      <c r="I18" s="2" t="s">
        <v>25</v>
      </c>
      <c r="J18" s="16"/>
      <c r="K18" s="15"/>
      <c r="L18" s="15"/>
      <c r="M18" s="15"/>
      <c r="N18" s="15"/>
      <c r="O18" s="15"/>
    </row>
    <row r="19" spans="2:21" ht="14.25">
      <c r="B19" s="9" t="s">
        <v>20</v>
      </c>
      <c r="C19" s="4"/>
      <c r="D19" s="47"/>
      <c r="E19" s="10" t="s">
        <v>24</v>
      </c>
      <c r="F19" s="12">
        <v>1.5</v>
      </c>
      <c r="G19" s="10" t="s">
        <v>23</v>
      </c>
      <c r="H19" s="12">
        <f t="shared" si="1"/>
        <v>0</v>
      </c>
      <c r="I19" s="2" t="s">
        <v>25</v>
      </c>
      <c r="J19" s="16"/>
      <c r="K19" s="15"/>
      <c r="L19" s="15"/>
      <c r="M19" s="15"/>
      <c r="N19" s="15"/>
      <c r="O19" s="15"/>
      <c r="U19" t="s">
        <v>68</v>
      </c>
    </row>
    <row r="20" spans="2:15" ht="14.25">
      <c r="B20" s="96" t="s">
        <v>4</v>
      </c>
      <c r="C20" s="4" t="s">
        <v>10</v>
      </c>
      <c r="D20" s="47"/>
      <c r="E20" s="10" t="s">
        <v>24</v>
      </c>
      <c r="F20" s="12">
        <v>3</v>
      </c>
      <c r="G20" s="10" t="s">
        <v>23</v>
      </c>
      <c r="H20" s="12">
        <f t="shared" si="1"/>
        <v>0</v>
      </c>
      <c r="I20" s="2" t="s">
        <v>25</v>
      </c>
      <c r="J20" s="16"/>
      <c r="K20" s="15"/>
      <c r="L20" s="15"/>
      <c r="M20" s="15"/>
      <c r="N20" s="15"/>
      <c r="O20" s="15"/>
    </row>
    <row r="21" spans="2:15" ht="14.25">
      <c r="B21" s="96"/>
      <c r="C21" s="4" t="s">
        <v>11</v>
      </c>
      <c r="D21" s="47"/>
      <c r="E21" s="10" t="s">
        <v>24</v>
      </c>
      <c r="F21" s="12">
        <v>1.5</v>
      </c>
      <c r="G21" s="10" t="s">
        <v>23</v>
      </c>
      <c r="H21" s="12">
        <f t="shared" si="1"/>
        <v>0</v>
      </c>
      <c r="I21" s="2" t="s">
        <v>25</v>
      </c>
      <c r="J21" s="16"/>
      <c r="K21" s="15"/>
      <c r="L21" s="15"/>
      <c r="M21" s="15"/>
      <c r="N21" s="15"/>
      <c r="O21" s="15"/>
    </row>
    <row r="22" spans="2:21" ht="14.25">
      <c r="B22" s="9" t="s">
        <v>5</v>
      </c>
      <c r="C22" s="4"/>
      <c r="D22" s="47"/>
      <c r="E22" s="10" t="s">
        <v>24</v>
      </c>
      <c r="F22" s="12">
        <v>2</v>
      </c>
      <c r="G22" s="10" t="s">
        <v>23</v>
      </c>
      <c r="H22" s="12">
        <f t="shared" si="1"/>
        <v>0</v>
      </c>
      <c r="I22" s="2" t="s">
        <v>25</v>
      </c>
      <c r="J22" s="16"/>
      <c r="K22" s="15"/>
      <c r="L22" s="15"/>
      <c r="M22" s="15"/>
      <c r="N22" s="15"/>
      <c r="O22" s="15"/>
      <c r="U22" t="s">
        <v>67</v>
      </c>
    </row>
    <row r="23" spans="2:15" ht="14.25">
      <c r="B23" s="4" t="s">
        <v>8</v>
      </c>
      <c r="C23" s="4"/>
      <c r="D23" s="47"/>
      <c r="E23" s="10" t="s">
        <v>24</v>
      </c>
      <c r="F23" s="12">
        <v>2</v>
      </c>
      <c r="G23" s="10" t="s">
        <v>23</v>
      </c>
      <c r="H23" s="12">
        <f t="shared" si="1"/>
        <v>0</v>
      </c>
      <c r="I23" s="2" t="s">
        <v>25</v>
      </c>
      <c r="J23" s="16"/>
      <c r="K23" s="15"/>
      <c r="L23" s="15"/>
      <c r="M23" s="15"/>
      <c r="N23" s="15"/>
      <c r="O23" s="15"/>
    </row>
    <row r="24" spans="2:15" ht="14.25">
      <c r="B24" s="5" t="s">
        <v>35</v>
      </c>
      <c r="C24" s="4"/>
      <c r="D24" s="47"/>
      <c r="E24" s="10" t="s">
        <v>24</v>
      </c>
      <c r="F24" s="12">
        <v>4</v>
      </c>
      <c r="G24" s="10" t="s">
        <v>23</v>
      </c>
      <c r="H24" s="12">
        <f t="shared" si="1"/>
        <v>0</v>
      </c>
      <c r="I24" s="51" t="s">
        <v>26</v>
      </c>
      <c r="J24" s="16"/>
      <c r="K24" s="15"/>
      <c r="L24" s="15"/>
      <c r="M24" s="15"/>
      <c r="N24" s="15"/>
      <c r="O24" s="15"/>
    </row>
    <row r="25" spans="2:15" ht="22.5">
      <c r="B25" s="72" t="s">
        <v>21</v>
      </c>
      <c r="C25" s="4" t="s">
        <v>42</v>
      </c>
      <c r="D25" s="47"/>
      <c r="E25" s="10" t="s">
        <v>24</v>
      </c>
      <c r="F25" s="12">
        <v>5</v>
      </c>
      <c r="G25" s="10" t="s">
        <v>23</v>
      </c>
      <c r="H25" s="12">
        <f>F25*D25</f>
        <v>0</v>
      </c>
      <c r="I25" s="51" t="s">
        <v>26</v>
      </c>
      <c r="J25" s="16"/>
      <c r="K25" s="15"/>
      <c r="L25" s="15"/>
      <c r="M25" s="15"/>
      <c r="N25" s="15"/>
      <c r="O25" s="15"/>
    </row>
    <row r="26" spans="2:15" ht="14.25">
      <c r="B26" s="72"/>
      <c r="C26" s="4" t="s">
        <v>9</v>
      </c>
      <c r="D26" s="47"/>
      <c r="E26" s="10" t="s">
        <v>24</v>
      </c>
      <c r="F26" s="12">
        <v>2.5</v>
      </c>
      <c r="G26" s="10" t="s">
        <v>23</v>
      </c>
      <c r="H26" s="12">
        <f>F26*D26</f>
        <v>0</v>
      </c>
      <c r="I26" s="51" t="s">
        <v>26</v>
      </c>
      <c r="J26" s="16"/>
      <c r="K26" s="15"/>
      <c r="L26" s="15"/>
      <c r="M26" s="15"/>
      <c r="N26" s="15"/>
      <c r="O26" s="15"/>
    </row>
    <row r="27" spans="2:15" ht="14.25">
      <c r="B27" s="4" t="s">
        <v>65</v>
      </c>
      <c r="C27" s="4"/>
      <c r="D27" s="47"/>
      <c r="E27" s="10" t="s">
        <v>24</v>
      </c>
      <c r="F27" s="12">
        <v>2.5</v>
      </c>
      <c r="G27" s="10" t="s">
        <v>23</v>
      </c>
      <c r="H27" s="12">
        <f aca="true" t="shared" si="2" ref="H27:H32">F27*D27</f>
        <v>0</v>
      </c>
      <c r="I27" s="2" t="s">
        <v>25</v>
      </c>
      <c r="J27" s="16"/>
      <c r="K27" s="15"/>
      <c r="L27" s="15"/>
      <c r="M27" s="15"/>
      <c r="N27" s="15"/>
      <c r="O27" s="15"/>
    </row>
    <row r="28" spans="2:15" ht="14.25">
      <c r="B28" s="4" t="s">
        <v>7</v>
      </c>
      <c r="C28" s="4"/>
      <c r="D28" s="47"/>
      <c r="E28" s="10" t="s">
        <v>24</v>
      </c>
      <c r="F28" s="12">
        <v>1</v>
      </c>
      <c r="G28" s="10" t="s">
        <v>23</v>
      </c>
      <c r="H28" s="12">
        <f t="shared" si="2"/>
        <v>0</v>
      </c>
      <c r="I28" s="2" t="s">
        <v>25</v>
      </c>
      <c r="J28" s="16"/>
      <c r="K28" s="15"/>
      <c r="L28" s="15"/>
      <c r="M28" s="15"/>
      <c r="N28" s="15"/>
      <c r="O28" s="15"/>
    </row>
    <row r="29" spans="2:15" ht="14.25">
      <c r="B29" s="47"/>
      <c r="C29" s="51"/>
      <c r="D29" s="47"/>
      <c r="E29" s="10" t="s">
        <v>24</v>
      </c>
      <c r="F29" s="49"/>
      <c r="G29" s="10" t="s">
        <v>23</v>
      </c>
      <c r="H29" s="12">
        <f t="shared" si="2"/>
        <v>0</v>
      </c>
      <c r="I29" s="51"/>
      <c r="J29" s="16"/>
      <c r="K29" s="15"/>
      <c r="L29" s="15"/>
      <c r="M29" s="15"/>
      <c r="N29" s="15"/>
      <c r="O29" s="15"/>
    </row>
    <row r="30" spans="2:15" ht="14.25">
      <c r="B30" s="47"/>
      <c r="C30" s="51"/>
      <c r="D30" s="47"/>
      <c r="E30" s="10" t="s">
        <v>24</v>
      </c>
      <c r="F30" s="49"/>
      <c r="G30" s="10" t="s">
        <v>23</v>
      </c>
      <c r="H30" s="12">
        <f t="shared" si="2"/>
        <v>0</v>
      </c>
      <c r="I30" s="51"/>
      <c r="J30" s="16"/>
      <c r="K30" s="15"/>
      <c r="L30" s="15"/>
      <c r="M30" s="15"/>
      <c r="N30" s="15"/>
      <c r="O30" s="15"/>
    </row>
    <row r="31" spans="2:15" ht="14.25">
      <c r="B31" s="57"/>
      <c r="C31" s="62"/>
      <c r="D31" s="57"/>
      <c r="E31" s="10" t="s">
        <v>24</v>
      </c>
      <c r="F31" s="49"/>
      <c r="G31" s="10" t="s">
        <v>23</v>
      </c>
      <c r="H31" s="12">
        <f>F31*D31</f>
        <v>0</v>
      </c>
      <c r="I31" s="62"/>
      <c r="J31" s="16"/>
      <c r="K31" s="15"/>
      <c r="L31" s="15"/>
      <c r="M31" s="15"/>
      <c r="N31" s="15"/>
      <c r="O31" s="15"/>
    </row>
    <row r="32" spans="2:15" ht="15" thickBot="1">
      <c r="B32" s="48"/>
      <c r="C32" s="63"/>
      <c r="D32" s="48"/>
      <c r="E32" s="17" t="s">
        <v>24</v>
      </c>
      <c r="F32" s="50"/>
      <c r="G32" s="17" t="s">
        <v>23</v>
      </c>
      <c r="H32" s="53">
        <f t="shared" si="2"/>
        <v>0</v>
      </c>
      <c r="I32" s="63"/>
      <c r="J32" s="16"/>
      <c r="K32" s="15"/>
      <c r="L32" s="15"/>
      <c r="M32" s="15"/>
      <c r="N32" s="15"/>
      <c r="O32" s="15"/>
    </row>
    <row r="33" spans="2:15" ht="14.25">
      <c r="B33" s="84" t="s">
        <v>27</v>
      </c>
      <c r="C33" s="85"/>
      <c r="D33" s="85"/>
      <c r="E33" s="85"/>
      <c r="F33" s="85"/>
      <c r="G33" s="86"/>
      <c r="H33" s="54">
        <f>SUMIF(I8:I32,"Potable",H8:H33)</f>
        <v>0</v>
      </c>
      <c r="I33" s="18" t="s">
        <v>25</v>
      </c>
      <c r="J33" s="16"/>
      <c r="K33" s="15"/>
      <c r="L33" s="15"/>
      <c r="M33" s="15"/>
      <c r="N33" s="15"/>
      <c r="O33" s="15"/>
    </row>
    <row r="34" spans="2:15" ht="14.25">
      <c r="B34" s="87" t="s">
        <v>27</v>
      </c>
      <c r="C34" s="88"/>
      <c r="D34" s="88"/>
      <c r="E34" s="88"/>
      <c r="F34" s="88"/>
      <c r="G34" s="89"/>
      <c r="H34" s="55">
        <f>SUMIF(I8:I32,"Non-potable",H8:H32)</f>
        <v>0</v>
      </c>
      <c r="I34" s="19" t="s">
        <v>26</v>
      </c>
      <c r="J34" s="16"/>
      <c r="K34" s="15"/>
      <c r="L34" s="15"/>
      <c r="M34" s="15"/>
      <c r="N34" s="15"/>
      <c r="O34" s="15"/>
    </row>
    <row r="35" spans="2:15" ht="14.25">
      <c r="B35" s="16"/>
      <c r="C35" s="16"/>
      <c r="D35" s="16"/>
      <c r="E35" s="16"/>
      <c r="F35" s="16"/>
      <c r="G35" s="16"/>
      <c r="H35" s="20"/>
      <c r="I35" s="16"/>
      <c r="J35" s="16"/>
      <c r="K35" s="15"/>
      <c r="L35" s="15"/>
      <c r="M35" s="15"/>
      <c r="N35" s="15"/>
      <c r="O35" s="15"/>
    </row>
    <row r="36" spans="2:15" ht="14.25">
      <c r="B36" s="24" t="s">
        <v>76</v>
      </c>
      <c r="C36" s="16"/>
      <c r="D36" s="31" t="s">
        <v>38</v>
      </c>
      <c r="E36" s="22" t="s">
        <v>23</v>
      </c>
      <c r="F36" s="56">
        <f>H33</f>
        <v>0</v>
      </c>
      <c r="G36" s="22" t="s">
        <v>41</v>
      </c>
      <c r="H36" s="51"/>
      <c r="I36" s="21" t="s">
        <v>37</v>
      </c>
      <c r="K36" s="15"/>
      <c r="L36" s="15"/>
      <c r="M36" s="15"/>
      <c r="N36" s="15"/>
      <c r="O36" s="15"/>
    </row>
    <row r="37" spans="2:15" ht="14.25">
      <c r="B37" s="24" t="s">
        <v>75</v>
      </c>
      <c r="C37" s="16"/>
      <c r="D37" s="32" t="s">
        <v>39</v>
      </c>
      <c r="E37" s="22" t="s">
        <v>23</v>
      </c>
      <c r="F37" s="56">
        <f>H34</f>
        <v>0</v>
      </c>
      <c r="G37" s="22" t="s">
        <v>41</v>
      </c>
      <c r="H37" s="51"/>
      <c r="I37" s="21" t="s">
        <v>37</v>
      </c>
      <c r="J37" s="16"/>
      <c r="K37" s="15"/>
      <c r="L37" s="15"/>
      <c r="M37" s="15"/>
      <c r="N37" s="15"/>
      <c r="O37" s="15"/>
    </row>
    <row r="38" spans="2:15" ht="14.25">
      <c r="B38" s="16"/>
      <c r="C38" s="16"/>
      <c r="D38" s="16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</row>
    <row r="39" spans="2:15" ht="14.25">
      <c r="B39" s="24" t="s">
        <v>62</v>
      </c>
      <c r="C39" s="16"/>
      <c r="D39" s="16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</row>
    <row r="40" spans="2:15" ht="14.25">
      <c r="B40" s="16"/>
      <c r="C40" s="16"/>
      <c r="D40" s="16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</row>
    <row r="41" spans="2:15" ht="14.25">
      <c r="B41" s="11" t="s">
        <v>31</v>
      </c>
      <c r="C41" s="11" t="s">
        <v>32</v>
      </c>
      <c r="D41" s="11" t="s">
        <v>34</v>
      </c>
      <c r="E41" s="16"/>
      <c r="F41" s="25" t="s">
        <v>40</v>
      </c>
      <c r="G41" s="16"/>
      <c r="H41" s="16"/>
      <c r="I41" s="16"/>
      <c r="J41" s="16"/>
      <c r="K41" s="15"/>
      <c r="L41" s="15"/>
      <c r="M41" s="15"/>
      <c r="N41" s="15"/>
      <c r="O41" s="15"/>
    </row>
    <row r="42" spans="2:15" ht="14.25">
      <c r="B42" s="6" t="s">
        <v>28</v>
      </c>
      <c r="C42" s="51"/>
      <c r="D42" s="2" t="s">
        <v>33</v>
      </c>
      <c r="E42" s="23"/>
      <c r="F42" s="51" t="s">
        <v>26</v>
      </c>
      <c r="G42" s="16"/>
      <c r="H42" s="16"/>
      <c r="I42" s="16"/>
      <c r="J42" s="16"/>
      <c r="K42" s="15"/>
      <c r="L42" s="15"/>
      <c r="M42" s="15"/>
      <c r="N42" s="15"/>
      <c r="O42" s="15"/>
    </row>
    <row r="43" spans="2:15" ht="14.25">
      <c r="B43" s="6" t="s">
        <v>30</v>
      </c>
      <c r="C43" s="51"/>
      <c r="D43" s="26" t="s">
        <v>33</v>
      </c>
      <c r="E43" s="23"/>
      <c r="F43" s="52" t="s">
        <v>26</v>
      </c>
      <c r="G43" s="16"/>
      <c r="H43" s="16"/>
      <c r="I43" s="16"/>
      <c r="J43" s="16"/>
      <c r="K43" s="15"/>
      <c r="L43" s="15"/>
      <c r="M43" s="15"/>
      <c r="N43" s="15"/>
      <c r="O43" s="15"/>
    </row>
    <row r="44" spans="2:15" ht="14.25">
      <c r="B44" s="6" t="s">
        <v>29</v>
      </c>
      <c r="C44" s="51"/>
      <c r="D44" s="26" t="s">
        <v>33</v>
      </c>
      <c r="E44" s="23"/>
      <c r="F44" s="52" t="s">
        <v>26</v>
      </c>
      <c r="G44" s="16"/>
      <c r="H44" s="16"/>
      <c r="I44" s="16"/>
      <c r="J44" s="16"/>
      <c r="K44" s="15"/>
      <c r="L44" s="15"/>
      <c r="M44" s="15"/>
      <c r="N44" s="15"/>
      <c r="O44" s="15"/>
    </row>
    <row r="45" spans="2:15" ht="14.25">
      <c r="B45" s="16"/>
      <c r="C45" s="16"/>
      <c r="D45" s="16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</row>
    <row r="46" spans="2:15" ht="14.25">
      <c r="B46" s="24" t="s">
        <v>77</v>
      </c>
      <c r="C46" s="16"/>
      <c r="D46" s="16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</row>
    <row r="47" spans="2:15" ht="14.25">
      <c r="B47" s="27" t="s">
        <v>57</v>
      </c>
      <c r="C47" s="51"/>
      <c r="D47" s="16"/>
      <c r="E47" s="16"/>
      <c r="F47" s="16"/>
      <c r="G47" s="16"/>
      <c r="H47" s="27" t="s">
        <v>44</v>
      </c>
      <c r="I47" s="51"/>
      <c r="J47" s="16"/>
      <c r="K47" s="15"/>
      <c r="L47" s="15"/>
      <c r="M47" s="15"/>
      <c r="N47" s="15" t="s">
        <v>58</v>
      </c>
      <c r="O47" s="15"/>
    </row>
    <row r="48" spans="2:15" ht="14.25">
      <c r="B48" s="16"/>
      <c r="D48" s="58" t="s">
        <v>69</v>
      </c>
      <c r="E48" s="16"/>
      <c r="F48" s="80" t="s">
        <v>83</v>
      </c>
      <c r="G48" s="80"/>
      <c r="H48" s="80"/>
      <c r="I48" s="51"/>
      <c r="J48" s="16"/>
      <c r="K48" s="15"/>
      <c r="L48" s="15"/>
      <c r="M48" s="15"/>
      <c r="N48" s="15" t="s">
        <v>59</v>
      </c>
      <c r="O48" s="15"/>
    </row>
    <row r="49" spans="2:15" ht="14.25">
      <c r="B49" s="16"/>
      <c r="C49" s="16"/>
      <c r="D49" s="16"/>
      <c r="E49" s="16"/>
      <c r="F49" s="16"/>
      <c r="G49" s="16"/>
      <c r="H49" s="16"/>
      <c r="I49" s="16"/>
      <c r="J49" s="16"/>
      <c r="K49" s="15"/>
      <c r="L49" s="15"/>
      <c r="M49" s="15"/>
      <c r="N49" s="15"/>
      <c r="O49" s="15"/>
    </row>
    <row r="50" spans="2:15" ht="14.25">
      <c r="B50" s="28" t="s">
        <v>49</v>
      </c>
      <c r="C50" s="29" t="s">
        <v>43</v>
      </c>
      <c r="D50" s="16"/>
      <c r="E50" s="16"/>
      <c r="F50" s="90" t="s">
        <v>49</v>
      </c>
      <c r="G50" s="90"/>
      <c r="H50" s="90"/>
      <c r="I50" s="29" t="s">
        <v>43</v>
      </c>
      <c r="J50" s="16"/>
      <c r="K50" s="15"/>
      <c r="L50" s="15"/>
      <c r="M50" s="15"/>
      <c r="N50" s="15"/>
      <c r="O50" s="15"/>
    </row>
    <row r="51" spans="2:15" ht="14.25">
      <c r="B51" s="30" t="s">
        <v>45</v>
      </c>
      <c r="C51" s="2">
        <f>IF(C47="Yes",H36+IF(F42="Potable",C42,0)+IF(F43="Potable",C43,0),0)</f>
        <v>0</v>
      </c>
      <c r="D51" s="16"/>
      <c r="E51" s="16"/>
      <c r="F51" s="91" t="s">
        <v>45</v>
      </c>
      <c r="G51" s="91"/>
      <c r="H51" s="91"/>
      <c r="I51" s="2">
        <f>IF(I47="Yes",H36+IF(F42="Potable",C42,0)+IF(F43="Potable",C43,0),0)</f>
        <v>0</v>
      </c>
      <c r="J51" s="16"/>
      <c r="K51" s="15"/>
      <c r="L51" s="15"/>
      <c r="M51" s="15"/>
      <c r="N51" s="15"/>
      <c r="O51" s="15"/>
    </row>
    <row r="52" spans="2:15" ht="14.25">
      <c r="B52" s="6" t="s">
        <v>46</v>
      </c>
      <c r="C52" s="2">
        <f>IF(C47="Yes",H37+IF(F42="Non-potable",C42,0)+IF(F43="Non-potable",C43,0),0)</f>
        <v>0</v>
      </c>
      <c r="D52" s="16"/>
      <c r="E52" s="16"/>
      <c r="F52" s="92" t="s">
        <v>48</v>
      </c>
      <c r="G52" s="92"/>
      <c r="H52" s="92"/>
      <c r="I52" s="2">
        <f>IF(I47="Yes",H37+IF(F42="Non-potable",C42,0)+IF(F43="Non-potable",C43,0)+IF(F44="Non-potable",C44,0),0)</f>
        <v>0</v>
      </c>
      <c r="J52" s="16"/>
      <c r="K52" s="15"/>
      <c r="L52" s="15"/>
      <c r="M52" s="15"/>
      <c r="N52" s="15"/>
      <c r="O52" s="15"/>
    </row>
    <row r="53" spans="2:15" ht="15" customHeight="1">
      <c r="B53" s="6" t="s">
        <v>47</v>
      </c>
      <c r="C53" s="23">
        <f>IF(C47="Yes",C44,0)</f>
        <v>0</v>
      </c>
      <c r="D53" s="16"/>
      <c r="E53" s="16"/>
      <c r="F53" s="73" t="s">
        <v>81</v>
      </c>
      <c r="G53" s="74"/>
      <c r="H53" s="75"/>
      <c r="I53" s="79" t="b">
        <f>IF(I48="Yes",(IF(AND(I52&gt;0,I52&lt;442),6,IF(AND(I52&gt;441,I52&lt;784),8,IF(AND(I52&gt;783,I52&lt;1764),12,IF(AND(I52&gt;1763,I52&lt;3134),16,0))))))</f>
        <v>0</v>
      </c>
      <c r="J53" s="16"/>
      <c r="K53" s="15"/>
      <c r="L53" s="15"/>
      <c r="M53" s="15"/>
      <c r="N53" s="15"/>
      <c r="O53" s="15"/>
    </row>
    <row r="54" spans="2:15" ht="14.25">
      <c r="B54" s="16"/>
      <c r="C54" s="16"/>
      <c r="D54" s="16"/>
      <c r="E54" s="16"/>
      <c r="F54" s="76"/>
      <c r="G54" s="77"/>
      <c r="H54" s="78"/>
      <c r="I54" s="79"/>
      <c r="J54" s="16"/>
      <c r="K54" s="15"/>
      <c r="L54" s="15"/>
      <c r="M54" s="15"/>
      <c r="N54" s="15"/>
      <c r="O54" s="15"/>
    </row>
    <row r="55" spans="2:15" ht="14.25">
      <c r="B55" s="24" t="s">
        <v>85</v>
      </c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5"/>
      <c r="N55" s="15"/>
      <c r="O55" s="15"/>
    </row>
    <row r="56" spans="2:15" ht="14.25">
      <c r="B56" s="98" t="s">
        <v>84</v>
      </c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</row>
    <row r="57" spans="2:15" ht="14.25">
      <c r="B57" s="24" t="s">
        <v>54</v>
      </c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</row>
    <row r="58" spans="2:15" ht="14.25">
      <c r="B58" s="33" t="s">
        <v>50</v>
      </c>
      <c r="C58" s="34"/>
      <c r="D58" s="34"/>
      <c r="E58" s="34"/>
      <c r="F58" s="34"/>
      <c r="G58" s="34"/>
      <c r="H58" s="34"/>
      <c r="I58" s="35"/>
      <c r="J58" s="16"/>
      <c r="K58" s="15"/>
      <c r="L58" s="15"/>
      <c r="M58" s="15"/>
      <c r="N58" s="15"/>
      <c r="O58" s="15"/>
    </row>
    <row r="59" spans="2:15" ht="14.25">
      <c r="B59" s="36"/>
      <c r="C59" s="40" t="s">
        <v>55</v>
      </c>
      <c r="D59" s="40"/>
      <c r="E59" s="40"/>
      <c r="F59" s="40"/>
      <c r="G59" s="21"/>
      <c r="H59" s="40" t="s">
        <v>56</v>
      </c>
      <c r="I59" s="41"/>
      <c r="J59" s="16"/>
      <c r="K59" s="15"/>
      <c r="L59" s="15"/>
      <c r="M59" s="15"/>
      <c r="N59" s="15"/>
      <c r="O59" s="15"/>
    </row>
    <row r="60" spans="2:15" ht="14.25">
      <c r="B60" s="36" t="s">
        <v>51</v>
      </c>
      <c r="C60" s="21"/>
      <c r="D60" s="21"/>
      <c r="E60" s="21"/>
      <c r="F60" s="21" t="s">
        <v>51</v>
      </c>
      <c r="G60" s="21"/>
      <c r="H60" s="21"/>
      <c r="I60" s="37"/>
      <c r="J60" s="16"/>
      <c r="K60" s="15"/>
      <c r="L60" s="15"/>
      <c r="M60" s="15"/>
      <c r="N60" s="15"/>
      <c r="O60" s="15"/>
    </row>
    <row r="61" spans="2:15" ht="17.25" customHeight="1">
      <c r="B61" s="36" t="s">
        <v>53</v>
      </c>
      <c r="C61" s="21"/>
      <c r="D61" s="21"/>
      <c r="E61" s="21"/>
      <c r="F61" s="21"/>
      <c r="G61" s="21"/>
      <c r="H61" s="21"/>
      <c r="I61" s="37"/>
      <c r="J61" s="16"/>
      <c r="K61" s="15"/>
      <c r="L61" s="15"/>
      <c r="M61" s="15"/>
      <c r="N61" s="15"/>
      <c r="O61" s="15"/>
    </row>
    <row r="62" spans="2:15" ht="17.25" customHeight="1">
      <c r="B62" s="38" t="s">
        <v>52</v>
      </c>
      <c r="C62" s="21"/>
      <c r="D62" s="21"/>
      <c r="E62" s="21"/>
      <c r="F62" s="21"/>
      <c r="G62" s="21"/>
      <c r="H62" s="69" t="s">
        <v>82</v>
      </c>
      <c r="I62" s="70">
        <f>I53*40.16*500</f>
        <v>0</v>
      </c>
      <c r="J62" s="16"/>
      <c r="K62" s="15"/>
      <c r="L62" s="15"/>
      <c r="M62" s="15"/>
      <c r="N62" s="15"/>
      <c r="O62" s="15"/>
    </row>
    <row r="63" spans="2:15" ht="14.25">
      <c r="B63" s="39"/>
      <c r="C63" s="40"/>
      <c r="D63" s="40"/>
      <c r="E63" s="40"/>
      <c r="F63" s="40"/>
      <c r="G63" s="40"/>
      <c r="H63" s="40"/>
      <c r="I63" s="41"/>
      <c r="J63" s="16"/>
      <c r="K63" s="15"/>
      <c r="L63" s="15"/>
      <c r="M63" s="15"/>
      <c r="N63" s="15"/>
      <c r="O63" s="15"/>
    </row>
    <row r="64" spans="2:15" ht="14.25">
      <c r="B64" s="21"/>
      <c r="C64" s="21"/>
      <c r="D64" s="16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</row>
    <row r="65" spans="1:15" ht="14.25">
      <c r="A65" s="15"/>
      <c r="B65" s="46"/>
      <c r="C65" s="4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</sheetData>
  <sheetProtection sheet="1"/>
  <mergeCells count="14">
    <mergeCell ref="F53:H54"/>
    <mergeCell ref="I53:I54"/>
    <mergeCell ref="F51:H51"/>
    <mergeCell ref="F52:H52"/>
    <mergeCell ref="F50:H50"/>
    <mergeCell ref="B33:G33"/>
    <mergeCell ref="B34:G34"/>
    <mergeCell ref="F2:I2"/>
    <mergeCell ref="B6:C6"/>
    <mergeCell ref="B7:C7"/>
    <mergeCell ref="B25:B26"/>
    <mergeCell ref="B16:B17"/>
    <mergeCell ref="F48:H48"/>
    <mergeCell ref="B20:B21"/>
  </mergeCells>
  <dataValidations count="2">
    <dataValidation type="list" allowBlank="1" showInputMessage="1" showErrorMessage="1" sqref="I24:I26 I29:I32 F42 I11">
      <formula1>$S$8:$S$9</formula1>
    </dataValidation>
    <dataValidation type="list" allowBlank="1" showInputMessage="1" showErrorMessage="1" sqref="C47 I47:I48">
      <formula1>$N$47:$N$48</formula1>
    </dataValidation>
  </dataValidations>
  <printOptions/>
  <pageMargins left="0.7" right="0.7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Jashinski, Katherine</dc:creator>
  <cp:keywords/>
  <dc:description/>
  <cp:lastModifiedBy>Patel, Prachi</cp:lastModifiedBy>
  <cp:lastPrinted>2022-09-29T15:29:26Z</cp:lastPrinted>
  <dcterms:created xsi:type="dcterms:W3CDTF">2020-07-30T20:03:24Z</dcterms:created>
  <dcterms:modified xsi:type="dcterms:W3CDTF">2024-03-25T22:59:14Z</dcterms:modified>
  <cp:category/>
  <cp:version/>
  <cp:contentType/>
  <cp:contentStatus/>
</cp:coreProperties>
</file>