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ead Me" sheetId="1" r:id="rId1"/>
    <sheet name="Avg Year" sheetId="2" r:id="rId2"/>
    <sheet name="Dry Year" sheetId="3" r:id="rId3"/>
  </sheets>
  <definedNames/>
  <calcPr fullCalcOnLoad="1" iterate="1" iterateCount="25000" iterateDelta="0.001"/>
</workbook>
</file>

<file path=xl/comments2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comments3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sharedStrings.xml><?xml version="1.0" encoding="utf-8"?>
<sst xmlns="http://schemas.openxmlformats.org/spreadsheetml/2006/main" count="303" uniqueCount="233">
  <si>
    <t>coefficient used in the model may need to be adjusted (see below for adjustment procedure).</t>
  </si>
  <si>
    <t>Contacts are Pat Hartigan (512-974-1863; pat.hartigan@ci.austin.tx.us) or Mike Kelly (512-974-6591; mike.kelly@ci.austin.tx.us).</t>
  </si>
  <si>
    <r>
      <t>Inflows</t>
    </r>
    <r>
      <rPr>
        <sz val="10"/>
        <rFont val="Arial"/>
        <family val="0"/>
      </rPr>
      <t xml:space="preserve"> to the wet pond are direct rainfall onto the pond surface (P) and runoff from the contributing watershed (ROV):</t>
    </r>
  </si>
  <si>
    <r>
      <t>Outflows</t>
    </r>
    <r>
      <rPr>
        <sz val="10"/>
        <rFont val="Arial"/>
        <family val="0"/>
      </rPr>
      <t xml:space="preserve"> from the pond:</t>
    </r>
  </si>
  <si>
    <t>where Ap is the surface area of the permanent pool (sq.ft.)</t>
  </si>
  <si>
    <t>To convert rainfall to cu.ft.:</t>
  </si>
  <si>
    <t>P is rainfall in inches</t>
  </si>
  <si>
    <r>
      <t xml:space="preserve">in the United Nations Food and Agriculture Organization report </t>
    </r>
    <r>
      <rPr>
        <b/>
        <sz val="10"/>
        <rFont val="Arial"/>
        <family val="2"/>
      </rPr>
      <t xml:space="preserve">FAO Irrigation and Drainage Paper No. 56: Crop Evapotranspiration </t>
    </r>
    <r>
      <rPr>
        <sz val="10"/>
        <rFont val="Arial"/>
        <family val="2"/>
      </rPr>
      <t xml:space="preserve">(Allen, </t>
    </r>
  </si>
  <si>
    <t>Modeling Procedures and Data</t>
  </si>
  <si>
    <t>following regression equation is used:</t>
  </si>
  <si>
    <t>CALCULATIONS</t>
  </si>
  <si>
    <r>
      <t xml:space="preserve">level.  The frequency of this occurrence is reported in </t>
    </r>
    <r>
      <rPr>
        <b/>
        <sz val="10"/>
        <rFont val="Arial"/>
        <family val="2"/>
      </rPr>
      <t>cell B17</t>
    </r>
    <r>
      <rPr>
        <sz val="10"/>
        <rFont val="Arial"/>
        <family val="0"/>
      </rPr>
      <t xml:space="preserve">; if the criteria is violated the following' message is displayed: </t>
    </r>
    <r>
      <rPr>
        <b/>
        <sz val="10"/>
        <color indexed="10"/>
        <rFont val="Arial"/>
        <family val="2"/>
      </rPr>
      <t>CRITERIA VIOLATED</t>
    </r>
  </si>
  <si>
    <r>
      <t xml:space="preserve">If the user decides to use make-up water (select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), the volume needed is reported in </t>
    </r>
    <r>
      <rPr>
        <b/>
        <sz val="10"/>
        <rFont val="Arial"/>
        <family val="2"/>
      </rPr>
      <t>cell B19</t>
    </r>
    <r>
      <rPr>
        <sz val="10"/>
        <rFont val="Arial"/>
        <family val="2"/>
      </rPr>
      <t>, in gallons per year.</t>
    </r>
  </si>
  <si>
    <r>
      <t>- First input data into the "</t>
    </r>
    <r>
      <rPr>
        <b/>
        <sz val="10"/>
        <rFont val="Arial"/>
        <family val="2"/>
      </rPr>
      <t>Avg Year</t>
    </r>
    <r>
      <rPr>
        <sz val="10"/>
        <rFont val="Arial"/>
        <family val="0"/>
      </rPr>
      <t xml:space="preserve">" worksheet with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 set to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(i.e., no make-up water).  Note that the input data in the "Avg Year"</t>
    </r>
  </si>
  <si>
    <r>
      <t xml:space="preserve">calculated for the end of the day without taking into account make-up water.  If make-up water is to be used (by selecting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>), the default</t>
    </r>
  </si>
  <si>
    <r>
      <t xml:space="preserve">message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is displayed in </t>
    </r>
    <r>
      <rPr>
        <b/>
        <sz val="10"/>
        <rFont val="Arial"/>
        <family val="2"/>
      </rPr>
      <t>cell C17</t>
    </r>
    <r>
      <rPr>
        <sz val="10"/>
        <rFont val="Arial"/>
        <family val="0"/>
      </rPr>
      <t>.  The user should then make necessary design changes in order to comply with the criteria.</t>
    </r>
  </si>
  <si>
    <t>Calculated Kp = ETo/PAN</t>
  </si>
  <si>
    <t>Rain (in)</t>
  </si>
  <si>
    <t>Drainage Area (ac)</t>
  </si>
  <si>
    <t>Impervious Cover</t>
  </si>
  <si>
    <t>Runoff Coefficient</t>
  </si>
  <si>
    <t>Vegetated Bench Area as % of Permanent Pool Area</t>
  </si>
  <si>
    <t>Liner seepage rate (cm/sec)</t>
  </si>
  <si>
    <t>Assumed vegetated bench area (sq.ft.)</t>
  </si>
  <si>
    <t>Assumed open water area (sq.ft.)</t>
  </si>
  <si>
    <t>Assumed average depth of permanent pool (ft.)</t>
  </si>
  <si>
    <t>Maximum allowable drop in permanent pool level (in.)</t>
  </si>
  <si>
    <t>Permanent Pool Level (ft)</t>
  </si>
  <si>
    <t>Minimum allowable permanent pool level (ft.)</t>
  </si>
  <si>
    <t>End of Day</t>
  </si>
  <si>
    <t>Level Acceptable?</t>
  </si>
  <si>
    <t>Volume with Make-up Water (cu.ft.)</t>
  </si>
  <si>
    <t>Use make-up water?</t>
  </si>
  <si>
    <t>YES</t>
  </si>
  <si>
    <t>NO</t>
  </si>
  <si>
    <t>Day</t>
  </si>
  <si>
    <t>Pan Evap (in.)</t>
  </si>
  <si>
    <t>Potential Evapotransp. ETo (in.)</t>
  </si>
  <si>
    <t>ETc = Kc * ETo</t>
  </si>
  <si>
    <t>Daily Wet Pond Water Balance Spreadsheet</t>
  </si>
  <si>
    <t>Si = volume of water stored in wet pond at start of day</t>
  </si>
  <si>
    <r>
      <t>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= volume of water stored in wet pond at start of day</t>
    </r>
  </si>
  <si>
    <r>
      <t>S</t>
    </r>
    <r>
      <rPr>
        <vertAlign val="subscript"/>
        <sz val="10"/>
        <color indexed="8"/>
        <rFont val="Arial"/>
        <family val="2"/>
      </rPr>
      <t>i-1</t>
    </r>
    <r>
      <rPr>
        <sz val="10"/>
        <color indexed="8"/>
        <rFont val="Arial"/>
        <family val="0"/>
      </rPr>
      <t xml:space="preserve"> Start of Day Volume (cu.ft.)</t>
    </r>
  </si>
  <si>
    <t>Vi = inflow volume to wet pond during day</t>
  </si>
  <si>
    <t>Vo = outflow volume from wet pond during day</t>
  </si>
  <si>
    <t>=</t>
  </si>
  <si>
    <t>ft/day</t>
  </si>
  <si>
    <t>cu.ft.</t>
  </si>
  <si>
    <t>x</t>
  </si>
  <si>
    <t>Design Level</t>
  </si>
  <si>
    <t>Critical Level</t>
  </si>
  <si>
    <t>Pct. Of Watershed Area in Recharge Zone</t>
  </si>
  <si>
    <t>Rv RZ</t>
  </si>
  <si>
    <t>Rv NRZ</t>
  </si>
  <si>
    <t>Permanent Pool Vol. required per ECM 1.6.6 (in.)</t>
  </si>
  <si>
    <t>Per ECM 1.6.6</t>
  </si>
  <si>
    <t>Permanent Pool Volume Provided (in.)</t>
  </si>
  <si>
    <t>Table 1-9 in ECM 1.6.9.3</t>
  </si>
  <si>
    <t>Range of 5-8 ft. per ECM 1.6.6</t>
  </si>
  <si>
    <t>Gallons/yr of make-up water</t>
  </si>
  <si>
    <t>Perm. Pool Level (ft.)</t>
  </si>
  <si>
    <t>Si Volume (cu.ft.)</t>
  </si>
  <si>
    <t>Inflow Volume Vi (cu.ft.)</t>
  </si>
  <si>
    <t>Outflow Volume Vo (cu.ft.)</t>
  </si>
  <si>
    <r>
      <t xml:space="preserve">DAILY WET POND WATER BALANCE - AVERAGE YEAR </t>
    </r>
    <r>
      <rPr>
        <sz val="10"/>
        <rFont val="Arial"/>
        <family val="2"/>
      </rPr>
      <t>(1953 calendar year)</t>
    </r>
    <r>
      <rPr>
        <b/>
        <sz val="10"/>
        <rFont val="Arial"/>
        <family val="2"/>
      </rPr>
      <t xml:space="preserve"> </t>
    </r>
  </si>
  <si>
    <t>Rainfall</t>
  </si>
  <si>
    <t>Pan Evap.</t>
  </si>
  <si>
    <t>Potential Evapotrans.</t>
  </si>
  <si>
    <t>Days of Rain</t>
  </si>
  <si>
    <t>Total (inches)</t>
  </si>
  <si>
    <t>Summary Statistics</t>
  </si>
  <si>
    <t>ETc of open water</t>
  </si>
  <si>
    <t>ETc of vegetated bench</t>
  </si>
  <si>
    <t>Runoff ROV from Watershed</t>
  </si>
  <si>
    <t>Direct Rainfall P onto pond surface</t>
  </si>
  <si>
    <t>Seepage SEEP</t>
  </si>
  <si>
    <t>Make-up Water MUW Required (cu.ft.)</t>
  </si>
  <si>
    <t>Range of 5%-15% per ECM 1.6.6</t>
  </si>
  <si>
    <t>No. of Days PP level too low</t>
  </si>
  <si>
    <r>
      <t xml:space="preserve">DAILY WET POND WATER BALANCE - DRY YEAR </t>
    </r>
    <r>
      <rPr>
        <sz val="10"/>
        <rFont val="Arial"/>
        <family val="2"/>
      </rPr>
      <t>(1956 calendar year)</t>
    </r>
    <r>
      <rPr>
        <b/>
        <sz val="10"/>
        <rFont val="Arial"/>
        <family val="2"/>
      </rPr>
      <t xml:space="preserve"> </t>
    </r>
  </si>
  <si>
    <t>Basic Instructions</t>
  </si>
  <si>
    <t>Vi = P + ROV</t>
  </si>
  <si>
    <t>This spreadsheet provides a procedure for estimating the permanent pool level in a wet pond, using a daily time step.  It is intended</t>
  </si>
  <si>
    <t>including, but not limited to, average and dry years.</t>
  </si>
  <si>
    <t>- The water balance should use a daily time step that accounts for all significant inflows and outflows, and that models a range of conditions,</t>
  </si>
  <si>
    <t>- The water balance can be used to help determine if a wet pond is experiencing excessive losses, which may indicate liner failure or other</t>
  </si>
  <si>
    <t>problems.  Actual measurements of daily water level, precipitation, and other data must be conducted as a condition of acceptance.</t>
  </si>
  <si>
    <t>- Demonstrate through a water balance that the permanent pool level does not drop more than 12 inches below the design level at any time.</t>
  </si>
  <si>
    <t>Withdrawal WD</t>
  </si>
  <si>
    <t>PP Level with Make-up Water (ft)</t>
  </si>
  <si>
    <t>Runoff Volume from Watershed</t>
  </si>
  <si>
    <t>Max. Fluctuation (in.)</t>
  </si>
  <si>
    <t>Background</t>
  </si>
  <si>
    <t>P (cu.ft.) = Ap * P/12</t>
  </si>
  <si>
    <t>12 inches/ft</t>
  </si>
  <si>
    <t>To calculate the runoff volume from the watershed</t>
  </si>
  <si>
    <t>ROV = DA * P * Rf * 3630</t>
  </si>
  <si>
    <t>where ROV is runoff volume in cu.ft.</t>
  </si>
  <si>
    <t>DA is drainage area in acres</t>
  </si>
  <si>
    <t>3630 is a conversion factor</t>
  </si>
  <si>
    <r>
      <t xml:space="preserve">P is rainfall in inches.  If P is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 inch then no runoff is assumed (i.e., watershed depression storage assumed = 0.05")</t>
    </r>
  </si>
  <si>
    <t>Rf is the runoff coefficient, from Table 1-9 from Section 1.6.9.3 of the ECM.</t>
  </si>
  <si>
    <t>Daily rainfall data for Austin was obtained from the National Climatic Data Center (NCDC), for the period 1948-2006.  Based on an review of rainfall and</t>
  </si>
  <si>
    <t>evaporation statistics, the "average" year was selected as 1953, and the "dry" year as 1954.</t>
  </si>
  <si>
    <t>The user must input data into yellow highlighted cells.</t>
  </si>
  <si>
    <t>- Watershed characteristics - size, impervious cover, percent of area in recharge zone (which is used in calculating runoff coefficient)</t>
  </si>
  <si>
    <t>- Wet Pond characteristics - Volume and surface area of permanent pool, size of vegetated bench as a percent of the total surface area.</t>
  </si>
  <si>
    <t>- Use of make-up water to maintain permanent pool level - enter Yes or No.</t>
  </si>
  <si>
    <t xml:space="preserve">  All other cells are protected.</t>
  </si>
  <si>
    <t>Recommended procedure</t>
  </si>
  <si>
    <t>Input data:</t>
  </si>
  <si>
    <t>these cells are left blank, and the user must manually insert data (in cu.ft.).  It should be noted that withdrawing water out of a</t>
  </si>
  <si>
    <t>with the stormwater management requirements of the wet pond, especially the need to maintain the permanent pool level.</t>
  </si>
  <si>
    <t>wet pond (for use a irrigation water, for example), may be seen as a water conservation practice, it is likely to be incompatible</t>
  </si>
  <si>
    <t>A chart is provided that displays the daily water surface level, with design and critical levels shown (the critical level is 12 inches below the design level).</t>
  </si>
  <si>
    <t>Various output data is provided, but the most important information is number of times that the permanent pool level drops more than 12 inches below the design</t>
  </si>
  <si>
    <t>worksheet is automatically linked to the "Dry Year" worksheet, with the exception of the withdrawal data (see note above).</t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</si>
  <si>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not displayed, the go to the "</t>
    </r>
    <r>
      <rPr>
        <b/>
        <sz val="10"/>
        <rFont val="Arial"/>
        <family val="2"/>
      </rPr>
      <t>Dry Year</t>
    </r>
    <r>
      <rPr>
        <sz val="10"/>
        <rFont val="Arial"/>
        <family val="0"/>
      </rPr>
      <t>" worksheet and see if the message is displayed.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</si>
  <si>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displayed in either worksheet, then the design is acceptable.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</si>
  <si>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displayed in either worksheet, then make-up water will be needed.  The spreadsheet automatically</t>
    </r>
  </si>
  <si>
    <t>calculates the make-up water needed on a daily basis, based on raising the level of the permanent pool to the design level.</t>
  </si>
  <si>
    <t>Output data:</t>
  </si>
  <si>
    <t>- Cells are also provided for the user to input daily withdrawals (column L).  As there is no standard procedure for determining daily withdrawals,</t>
  </si>
  <si>
    <t>Any questions, comments, and/or recommendations should be forwarded to the Stormwater Treatment Section of the Watershed Protection Department</t>
  </si>
  <si>
    <r>
      <t>Vo = 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+ 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+ SEEP + WD</t>
    </r>
  </si>
  <si>
    <t>where Vo is the outflow volume in cu.ft.</t>
  </si>
  <si>
    <r>
      <t>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is the "crop" evapotranspiration from the open water</t>
    </r>
  </si>
  <si>
    <r>
      <t>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is the "crop" evapotranspiration from the vegetated bench</t>
    </r>
  </si>
  <si>
    <t>SEEP is the loss of water via seepage through the pond</t>
  </si>
  <si>
    <t>WD is the volume of water withdrawn from the pond, e.g., to irrigate landscape</t>
  </si>
  <si>
    <t>ETo = Kp * PAN</t>
  </si>
  <si>
    <t>PAN is daily pan evaporation</t>
  </si>
  <si>
    <t>Two sequential equations are used to estimate evoptranspiration for the open water and vegetated bench, and are based on procedures described</t>
  </si>
  <si>
    <t>Kp is the pan coefficient</t>
  </si>
  <si>
    <t>Kc is the crop coefficient</t>
  </si>
  <si>
    <t>Daily pan evaporation was obtained from the NCDC.  There were numerous missing data points, so a simple procedure was devised whereby</t>
  </si>
  <si>
    <t>data gaps were filled by averaging the two nearest data points (i.e., dates before and after missing data date).</t>
  </si>
  <si>
    <t>Pereira, Raes, Smith):</t>
  </si>
  <si>
    <t>where ETc is the evapotranspiration for the crop of interest (in this case, open water and marsh vegetation)</t>
  </si>
  <si>
    <r>
      <t xml:space="preserve">The value of Kp can range from 0.35 to 0.85, per Table 5 of the FAO 56 report.  Hillel states a range of 0.5 - 0.85 (see his book </t>
    </r>
    <r>
      <rPr>
        <b/>
        <sz val="10"/>
        <rFont val="Arial"/>
        <family val="2"/>
      </rPr>
      <t>Environmental</t>
    </r>
  </si>
  <si>
    <t>Month</t>
  </si>
  <si>
    <t>Month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</si>
  <si>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</si>
  <si>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</si>
  <si>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</si>
  <si>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</si>
  <si>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</si>
  <si>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</si>
  <si>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</si>
  <si>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</si>
  <si>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</si>
  <si>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</si>
  <si>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</si>
  <si>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</si>
  <si>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</si>
  <si>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Average Rainfall and Evaporation Data for Austin, Texas</t>
  </si>
  <si>
    <r>
      <t>Monthly Rainfall (in.)</t>
    </r>
    <r>
      <rPr>
        <vertAlign val="superscript"/>
        <sz val="8"/>
        <rFont val="Arial"/>
        <family val="2"/>
      </rPr>
      <t>1</t>
    </r>
  </si>
  <si>
    <r>
      <t>Pan Evaporation PAN (in.)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</si>
  <si>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10"/>
        <rFont val="Arial"/>
        <family val="0"/>
      </rPr>
      <t>Texas A&amp;M "TexasET" website</t>
    </r>
  </si>
  <si>
    <r>
      <t>2</t>
    </r>
    <r>
      <rPr>
        <sz val="10"/>
        <rFont val="Arial"/>
        <family val="0"/>
      </rPr>
      <t xml:space="preserve"> Calculated by City of Austin staff based on historic data (1948-1992)</t>
    </r>
  </si>
  <si>
    <r>
      <t>Reference Evapotransp. ETo (in.)</t>
    </r>
    <r>
      <rPr>
        <vertAlign val="superscript"/>
        <sz val="8"/>
        <rFont val="Arial"/>
        <family val="2"/>
      </rPr>
      <t>1</t>
    </r>
  </si>
  <si>
    <t>As can be seen from the table, the value of Kp varies seasonally, but the chart illustrates a strong correlation for all months.  For the spreadsheet the</t>
  </si>
  <si>
    <t>ETo = 0.75 * PAN</t>
  </si>
  <si>
    <t>where ETo is potential evapotranspiration for a reference crop (in.)</t>
  </si>
  <si>
    <t>was obtained from the "TexasET" website, and was correlated with calculated monthly and annual pan evaporation data.</t>
  </si>
  <si>
    <r>
      <t>Soil Physics</t>
    </r>
    <r>
      <rPr>
        <sz val="10"/>
        <rFont val="Arial"/>
        <family val="0"/>
      </rPr>
      <t xml:space="preserve">), with an average value of about 0.66.  In order to derive a reasonable value to use in Austin, reference crop evapotranspiration data </t>
    </r>
  </si>
  <si>
    <r>
      <t>Si = 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+ Vi - Vo</t>
    </r>
  </si>
  <si>
    <t>The basic water budget equation used in the spreadsheet is:</t>
  </si>
  <si>
    <t>The volume in the pond is converted into a depth by dividing the volume by surface area (both are user inputs).  A simplifying assumption is</t>
  </si>
  <si>
    <t>Permanent Pool Surface Area Ap (sq.ft.)</t>
  </si>
  <si>
    <t>to aid users in complying with Section 1.6.6 of the Environmental Criteria Manual (hereafter ECM), in particular the following:</t>
  </si>
  <si>
    <r>
      <t xml:space="preserve">- Make-up water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allowed for wet ponds that are operated and/or maintained by the City of Austin, unless as approved by the Director.</t>
    </r>
  </si>
  <si>
    <t>As shown above, the reference crop evapotranspiration ETo is then converted to crop evapotranspiration using the crop coefficient Kc.  The following</t>
  </si>
  <si>
    <t>Kc values are used in the spreadsheet, based on Table 12 of the FAO 56 report (see below):</t>
  </si>
  <si>
    <t>Kc for open water = 1.05</t>
  </si>
  <si>
    <t>Kc for the vegetated bench = 1.20</t>
  </si>
  <si>
    <t>Ap is the surface area of the permanent pool</t>
  </si>
  <si>
    <t>Aow = Ap - Avb</t>
  </si>
  <si>
    <t>Aow is the area of the open water</t>
  </si>
  <si>
    <t>Avb is the area of vegetated bench</t>
  </si>
  <si>
    <r>
      <t xml:space="preserve">Seepage SEEP is based on the ECM value for liners of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1x10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cm/sec, which equates to 0.00028 ft/day.  Seepage is converted to cu.ft./day:</t>
    </r>
  </si>
  <si>
    <t>SEEP = 0.00028 ft/day * Ap</t>
  </si>
  <si>
    <t>where Ap is the surface area of the permanent pool in sq.ft.</t>
  </si>
  <si>
    <t>Avb = %Ap * Ap</t>
  </si>
  <si>
    <t>%Ap is value between 5%-15% (ECM criteria)</t>
  </si>
  <si>
    <t>in sq.ft. are calculated as follows:</t>
  </si>
  <si>
    <t>The unit of ETc is inch but it is converted to cu.ft. by multiplying</t>
  </si>
  <si>
    <t>times the surface area in sq.ft., and dividing by 12:</t>
  </si>
  <si>
    <t>ETc (cu.ft.) = ETc (in.) * A/12</t>
  </si>
  <si>
    <t>The surface areas of the vegetated bench and open water</t>
  </si>
  <si>
    <t>available for calculating withdrawals, and it is likely that making withdrawals may conflict with the need to maintain the permanent pool level.  Currently,</t>
  </si>
  <si>
    <t>the spreadsheet leaves these cells blank.</t>
  </si>
  <si>
    <t>MUW = S - Si</t>
  </si>
  <si>
    <t>where MUW is the volume of make-up water in cu.ft.</t>
  </si>
  <si>
    <t>S is the design storage volume of the permanent pool (cu.ft.)</t>
  </si>
  <si>
    <t>Si is the volume of water stored in the wet pond at the end of the day (cu.ft.)</t>
  </si>
  <si>
    <t>Once the inflow and outflow volumes are calculated, the end of day storage volume Si is calculated, then converted to a permanent pool level as follows:</t>
  </si>
  <si>
    <t>Hi = Si/Ap</t>
  </si>
  <si>
    <t>where Hi is the permanent pool level at the end of the day (ft.)</t>
  </si>
  <si>
    <t>Si is the storage volume of the permanent pool at the end of the day (cu.ft.)</t>
  </si>
  <si>
    <t>Ap is the surface area of the permanent pool (sq.ft.)</t>
  </si>
  <si>
    <t>Withdrawal WD - the user also has the option to input daily withdrawals (WD) in cu.ft., in column L.  As stated above, there is no standard procedure</t>
  </si>
  <si>
    <t>Make-up Water MUW - the user has the option to run the model with or without make-up water.  The volume of water stored in the wet pond is first</t>
  </si>
  <si>
    <t>procedure for calculating the make-up volume is the volume required to restore the permanent pool level to its design level, which equates to restoring</t>
  </si>
  <si>
    <t>the volume to the design permanent pool volume:</t>
  </si>
  <si>
    <t>Si (with MUW) = Si (w/o MUW) + MUW</t>
  </si>
  <si>
    <t>If the permanent pool level drops below the design level, this is recorded, and the frequency of "violations" is calculated.  If the criteria is violated, the</t>
  </si>
  <si>
    <r>
      <t xml:space="preserve">- Make-up water may be required to meet the criteria.  Potable and effluent waters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acceptable sources of make-up water.</t>
    </r>
  </si>
  <si>
    <t>Acceptable sources of make-up water may include groundwater, air conditioning condensate, or other sources, subject</t>
  </si>
  <si>
    <t>to the approval by the City.  Harvested rainwater can be used but, if harvested from the contributing watershed, the runoff</t>
  </si>
  <si>
    <t>Rainfall and evaporation data used in the model was downloaded from the National Climatic Data Center (NCDC) and the Texas A&amp;M "TexasET" websites.</t>
  </si>
  <si>
    <t>for this loss of runoff during storm events.  The following example provides a procedure that could be used:</t>
  </si>
  <si>
    <t>ROV = 50 acres * 9.59 in. * 3630 = 1,741,148 cu.ft.</t>
  </si>
  <si>
    <t>of runoff predicted for the average year (see "Avg Year" worksheet) is 9.59 inches or, in cu.ft.:</t>
  </si>
  <si>
    <t>The runoff volume thus captured would be:</t>
  </si>
  <si>
    <t>Vcap = 5 acres * 10 inches * 3630 = 181,500 cu.ft.</t>
  </si>
  <si>
    <t>The runoff then generated by the watershed, accounting for the rainwater harvesting diversion, is estimated as:</t>
  </si>
  <si>
    <t>ROV' = 1,741,148 - 181,500 = 1,559,648 cu.ft.</t>
  </si>
  <si>
    <t>This volume is 90% of the undiverted volume.  The runoff coefficient can thus be adjusted as:</t>
  </si>
  <si>
    <t>A 50 acre drainage area has 50% impervious cover, with a runoff coefficient of 0.330 per Table 1-9 in ECM 1.6.9.3.  The volume</t>
  </si>
  <si>
    <t>Rf' = 0.90 * Rf = 0.90 * 0.330 = 0.296</t>
  </si>
  <si>
    <t>The most straightforward way to incorporate this into the spreadsheet is to adjust the impervious cover until a runoff coefficient</t>
  </si>
  <si>
    <t>value of 0.296 results.  Through trial and error, an "effective" impervious cover value of 46% can be derived.</t>
  </si>
  <si>
    <t>Hypothetical Example for Adjusting Runoff Coefficient Rf to Account for Diversion of Runoff</t>
  </si>
  <si>
    <t>(for example, as a result of rainwater harvesting)</t>
  </si>
  <si>
    <t>As noted above, if rainwater harvesting is used as a source of make-up water, the runoff coefficient may need to be adjusted to account</t>
  </si>
  <si>
    <t>A rainwater harvesting system is proposed, designed to capture, on an average year, 10"/yr of runoff from 5 acres of rooftops.</t>
  </si>
  <si>
    <t>that the surface area is assumed constant for all ponding depths.  Also note that only the permanent pool storage volume is included, and</t>
  </si>
  <si>
    <t>any detention or extended detention storage is ignored.</t>
  </si>
  <si>
    <t>- If the development is phased, whereby the design impervious cover may not be achieved for several years, then separate model runs</t>
  </si>
  <si>
    <t>level, and need for make-up water.  Each modeling scenario can be saved by making a copy of the worksheet.  If the criteria is</t>
  </si>
  <si>
    <t>should be made for different phases (e.g., beginning, midpoint, full buildout), in order to evaluate the effect on the permanent pool</t>
  </si>
  <si>
    <r>
      <t xml:space="preserve">violated for </t>
    </r>
    <r>
      <rPr>
        <b/>
        <sz val="10"/>
        <rFont val="Arial"/>
        <family val="2"/>
      </rPr>
      <t>any</t>
    </r>
    <r>
      <rPr>
        <sz val="10"/>
        <rFont val="Arial"/>
        <family val="0"/>
      </rPr>
      <t xml:space="preserve"> phase, then the design must be modified, as necessary, to come into compliance.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</si>
</sst>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"/>
    <numFmt numFmtId="167" formatCode="0.00000"/>
    <numFmt numFmtId="168" formatCode="#,##0.0"/>
    <numFmt numFmtId="169" formatCode="0.0"/>
    <numFmt numFmtId="170" formatCode="0.0000000"/>
    <numFmt numFmtId="171" formatCode="0.000000"/>
    <numFmt numFmtId="172" formatCode="dd\-mmm\-yyyy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8.5"/>
      <color indexed="12"/>
      <name val="Arial"/>
      <family val="0"/>
    </font>
    <font>
      <b/>
      <sz val="14"/>
      <color indexed="10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7" xfId="20" applyFont="1" applyFill="1" applyBorder="1" applyAlignment="1">
      <alignment horizontal="center" wrapText="1"/>
      <protection/>
    </xf>
    <xf numFmtId="0" fontId="0" fillId="0" borderId="7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1" fillId="0" borderId="0" xfId="0" applyFont="1" applyAlignment="1">
      <alignment/>
    </xf>
    <xf numFmtId="165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2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5" fontId="9" fillId="0" borderId="0" xfId="0" applyNumberFormat="1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1" fillId="0" borderId="9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horizontal="center" wrapText="1"/>
      <protection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/>
    </xf>
    <xf numFmtId="165" fontId="0" fillId="0" borderId="3" xfId="0" applyNumberFormat="1" applyFill="1" applyBorder="1" applyAlignment="1" applyProtection="1">
      <alignment horizontal="center"/>
      <protection/>
    </xf>
    <xf numFmtId="4" fontId="0" fillId="0" borderId="1" xfId="0" applyNumberForma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9" fontId="0" fillId="0" borderId="1" xfId="2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65" fontId="0" fillId="0" borderId="0" xfId="0" applyNumberFormat="1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8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2" borderId="1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Reference Evapotranspiration ETo vs. Pan Evaporation PAN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(in/mo)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225"/>
          <c:w val="0.901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 Me'!$F$131</c:f>
              <c:strCache>
                <c:ptCount val="1"/>
                <c:pt idx="0">
                  <c:v>Reference Evapotransp. ETo (in.)1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'Read Me'!$E$132:$E$143</c:f>
              <c:numCache>
                <c:ptCount val="12"/>
                <c:pt idx="0">
                  <c:v>3.461458333333344</c:v>
                </c:pt>
                <c:pt idx="1">
                  <c:v>3.8990625000000065</c:v>
                </c:pt>
                <c:pt idx="2">
                  <c:v>5.775312499999994</c:v>
                </c:pt>
                <c:pt idx="3">
                  <c:v>6.542291666666668</c:v>
                </c:pt>
                <c:pt idx="4">
                  <c:v>7.445625</c:v>
                </c:pt>
                <c:pt idx="5">
                  <c:v>9.141458333333317</c:v>
                </c:pt>
                <c:pt idx="6">
                  <c:v>10.303333333333326</c:v>
                </c:pt>
                <c:pt idx="7">
                  <c:v>9.99260416666666</c:v>
                </c:pt>
                <c:pt idx="8">
                  <c:v>7.497916666666665</c:v>
                </c:pt>
                <c:pt idx="9">
                  <c:v>6.049166666666672</c:v>
                </c:pt>
                <c:pt idx="10">
                  <c:v>4.043854166666674</c:v>
                </c:pt>
                <c:pt idx="11">
                  <c:v>3.2315625</c:v>
                </c:pt>
              </c:numCache>
            </c:numRef>
          </c:xVal>
          <c:yVal>
            <c:numRef>
              <c:f>'Read Me'!$F$132:$F$143</c:f>
              <c:numCache>
                <c:ptCount val="12"/>
                <c:pt idx="0">
                  <c:v>2.27</c:v>
                </c:pt>
                <c:pt idx="1">
                  <c:v>2.72</c:v>
                </c:pt>
                <c:pt idx="2">
                  <c:v>4.34</c:v>
                </c:pt>
                <c:pt idx="3">
                  <c:v>5.27</c:v>
                </c:pt>
                <c:pt idx="4">
                  <c:v>6.39</c:v>
                </c:pt>
                <c:pt idx="5">
                  <c:v>7.15</c:v>
                </c:pt>
                <c:pt idx="6">
                  <c:v>7.22</c:v>
                </c:pt>
                <c:pt idx="7">
                  <c:v>7.25</c:v>
                </c:pt>
                <c:pt idx="8">
                  <c:v>5.57</c:v>
                </c:pt>
                <c:pt idx="9">
                  <c:v>4.38</c:v>
                </c:pt>
                <c:pt idx="10">
                  <c:v>2.74</c:v>
                </c:pt>
                <c:pt idx="11">
                  <c:v>2.21</c:v>
                </c:pt>
              </c:numCache>
            </c:numRef>
          </c:yVal>
          <c:smooth val="0"/>
        </c:ser>
        <c:axId val="42308301"/>
        <c:axId val="45230390"/>
      </c:scatterChart>
      <c:valAx>
        <c:axId val="42308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0390"/>
        <c:crosses val="autoZero"/>
        <c:crossBetween val="midCat"/>
        <c:dispUnits/>
      </c:valAx>
      <c:valAx>
        <c:axId val="4523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9"/>
          <c:w val="0.75675"/>
          <c:h val="0.752"/>
        </c:manualLayout>
      </c:layout>
      <c:scatterChart>
        <c:scatterStyle val="line"/>
        <c:varyColors val="0"/>
        <c:ser>
          <c:idx val="0"/>
          <c:order val="0"/>
          <c:tx>
            <c:strRef>
              <c:f>'Avg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'Avg Year'!$F$28:$F$392</c:f>
              <c:numCache>
                <c:ptCount val="365"/>
                <c:pt idx="0">
                  <c:v>6.05</c:v>
                </c:pt>
                <c:pt idx="1">
                  <c:v>6.0430602854330715</c:v>
                </c:pt>
                <c:pt idx="2">
                  <c:v>6.033458070866143</c:v>
                </c:pt>
                <c:pt idx="3">
                  <c:v>6.021193356299214</c:v>
                </c:pt>
                <c:pt idx="4">
                  <c:v>6.014253641732285</c:v>
                </c:pt>
                <c:pt idx="5">
                  <c:v>6.0093108021653565</c:v>
                </c:pt>
                <c:pt idx="6">
                  <c:v>6.0003742125984285</c:v>
                </c:pt>
                <c:pt idx="7">
                  <c:v>5.994765748031499</c:v>
                </c:pt>
                <c:pt idx="8">
                  <c:v>5.988491658464571</c:v>
                </c:pt>
                <c:pt idx="9">
                  <c:v>5.968905068897643</c:v>
                </c:pt>
                <c:pt idx="10">
                  <c:v>5.955309104330714</c:v>
                </c:pt>
                <c:pt idx="11">
                  <c:v>5.9477037647637845</c:v>
                </c:pt>
                <c:pt idx="12">
                  <c:v>5.936770300196856</c:v>
                </c:pt>
                <c:pt idx="13">
                  <c:v>5.928499335629928</c:v>
                </c:pt>
                <c:pt idx="14">
                  <c:v>5.925553371062999</c:v>
                </c:pt>
                <c:pt idx="15">
                  <c:v>5.917617823162737</c:v>
                </c:pt>
                <c:pt idx="16">
                  <c:v>6.05</c:v>
                </c:pt>
                <c:pt idx="17">
                  <c:v>6.040730597933071</c:v>
                </c:pt>
                <c:pt idx="18">
                  <c:v>6.031461195866143</c:v>
                </c:pt>
                <c:pt idx="19">
                  <c:v>6.022524606299214</c:v>
                </c:pt>
                <c:pt idx="20">
                  <c:v>6.0122567667322855</c:v>
                </c:pt>
                <c:pt idx="21">
                  <c:v>6.000657677165357</c:v>
                </c:pt>
                <c:pt idx="22">
                  <c:v>5.994551295931761</c:v>
                </c:pt>
                <c:pt idx="23">
                  <c:v>5.980289706364833</c:v>
                </c:pt>
                <c:pt idx="24">
                  <c:v>5.968690616797904</c:v>
                </c:pt>
                <c:pt idx="25">
                  <c:v>5.958422777230975</c:v>
                </c:pt>
                <c:pt idx="26">
                  <c:v>5.944161187664047</c:v>
                </c:pt>
                <c:pt idx="27">
                  <c:v>5.934558973097118</c:v>
                </c:pt>
                <c:pt idx="28">
                  <c:v>5.92362550853019</c:v>
                </c:pt>
                <c:pt idx="29">
                  <c:v>5.909363918963261</c:v>
                </c:pt>
                <c:pt idx="30">
                  <c:v>5.901092954396332</c:v>
                </c:pt>
                <c:pt idx="31">
                  <c:v>6.05</c:v>
                </c:pt>
                <c:pt idx="32">
                  <c:v>6.045722785433071</c:v>
                </c:pt>
                <c:pt idx="33">
                  <c:v>6.040779945866142</c:v>
                </c:pt>
                <c:pt idx="34">
                  <c:v>6.033174606299214</c:v>
                </c:pt>
                <c:pt idx="35">
                  <c:v>6.025569266732285</c:v>
                </c:pt>
                <c:pt idx="36">
                  <c:v>6.017298302165357</c:v>
                </c:pt>
                <c:pt idx="37">
                  <c:v>6.007696087598428</c:v>
                </c:pt>
                <c:pt idx="38">
                  <c:v>5.992768873031499</c:v>
                </c:pt>
                <c:pt idx="39">
                  <c:v>5.98449790846457</c:v>
                </c:pt>
                <c:pt idx="40">
                  <c:v>5.972233193897642</c:v>
                </c:pt>
                <c:pt idx="41">
                  <c:v>6.05</c:v>
                </c:pt>
                <c:pt idx="42">
                  <c:v>6.05</c:v>
                </c:pt>
                <c:pt idx="43">
                  <c:v>6.049716535433071</c:v>
                </c:pt>
                <c:pt idx="44">
                  <c:v>6.043442445866143</c:v>
                </c:pt>
                <c:pt idx="45">
                  <c:v>6.05</c:v>
                </c:pt>
                <c:pt idx="46">
                  <c:v>6.047054035433072</c:v>
                </c:pt>
                <c:pt idx="47">
                  <c:v>6.028133070866143</c:v>
                </c:pt>
                <c:pt idx="48">
                  <c:v>6.024521481299214</c:v>
                </c:pt>
                <c:pt idx="49">
                  <c:v>6.05</c:v>
                </c:pt>
                <c:pt idx="50">
                  <c:v>6.047221743766404</c:v>
                </c:pt>
                <c:pt idx="51">
                  <c:v>6.042944529199476</c:v>
                </c:pt>
                <c:pt idx="52">
                  <c:v>6.028017314632548</c:v>
                </c:pt>
                <c:pt idx="53">
                  <c:v>6.016418225065618</c:v>
                </c:pt>
                <c:pt idx="54">
                  <c:v>6.05</c:v>
                </c:pt>
                <c:pt idx="55">
                  <c:v>6.05</c:v>
                </c:pt>
                <c:pt idx="56">
                  <c:v>6.049554035433071</c:v>
                </c:pt>
                <c:pt idx="57">
                  <c:v>6.043945570866143</c:v>
                </c:pt>
                <c:pt idx="58">
                  <c:v>6.035674606299214</c:v>
                </c:pt>
                <c:pt idx="59">
                  <c:v>6.027403641732286</c:v>
                </c:pt>
                <c:pt idx="60">
                  <c:v>6.021129552165357</c:v>
                </c:pt>
                <c:pt idx="61">
                  <c:v>6.020353379265095</c:v>
                </c:pt>
                <c:pt idx="62">
                  <c:v>6.019074081364833</c:v>
                </c:pt>
                <c:pt idx="63">
                  <c:v>6.003481241797904</c:v>
                </c:pt>
                <c:pt idx="64">
                  <c:v>5.988554027230975</c:v>
                </c:pt>
                <c:pt idx="65">
                  <c:v>5.976289312664047</c:v>
                </c:pt>
                <c:pt idx="66">
                  <c:v>5.968683973097118</c:v>
                </c:pt>
                <c:pt idx="67">
                  <c:v>5.966073425196856</c:v>
                </c:pt>
                <c:pt idx="68">
                  <c:v>6.05</c:v>
                </c:pt>
                <c:pt idx="69">
                  <c:v>6.05</c:v>
                </c:pt>
                <c:pt idx="70">
                  <c:v>6.05</c:v>
                </c:pt>
                <c:pt idx="71">
                  <c:v>6.034407160433071</c:v>
                </c:pt>
                <c:pt idx="72">
                  <c:v>6.027635154199476</c:v>
                </c:pt>
                <c:pt idx="73">
                  <c:v>6.05</c:v>
                </c:pt>
                <c:pt idx="74">
                  <c:v>6.0377352854330715</c:v>
                </c:pt>
                <c:pt idx="75">
                  <c:v>6.023473695866143</c:v>
                </c:pt>
                <c:pt idx="76">
                  <c:v>6.0205277312992145</c:v>
                </c:pt>
                <c:pt idx="77">
                  <c:v>6.015584891732286</c:v>
                </c:pt>
                <c:pt idx="78">
                  <c:v>5.999992052165357</c:v>
                </c:pt>
                <c:pt idx="79">
                  <c:v>5.991055462598428</c:v>
                </c:pt>
                <c:pt idx="80">
                  <c:v>5.9787907480315</c:v>
                </c:pt>
                <c:pt idx="81">
                  <c:v>5.968690616797904</c:v>
                </c:pt>
                <c:pt idx="82">
                  <c:v>5.952432152230975</c:v>
                </c:pt>
                <c:pt idx="83">
                  <c:v>5.940167437664047</c:v>
                </c:pt>
                <c:pt idx="84">
                  <c:v>5.923908973097118</c:v>
                </c:pt>
                <c:pt idx="85">
                  <c:v>5.910313008530189</c:v>
                </c:pt>
                <c:pt idx="86">
                  <c:v>5.908698293963261</c:v>
                </c:pt>
                <c:pt idx="87">
                  <c:v>5.8924398293963325</c:v>
                </c:pt>
                <c:pt idx="88">
                  <c:v>5.880840739829404</c:v>
                </c:pt>
                <c:pt idx="89">
                  <c:v>5.878560400262475</c:v>
                </c:pt>
                <c:pt idx="90">
                  <c:v>6.05</c:v>
                </c:pt>
                <c:pt idx="91">
                  <c:v>6.05</c:v>
                </c:pt>
                <c:pt idx="92">
                  <c:v>6.039234243766405</c:v>
                </c:pt>
                <c:pt idx="93">
                  <c:v>6.030297654199476</c:v>
                </c:pt>
                <c:pt idx="94">
                  <c:v>6.015370439632547</c:v>
                </c:pt>
                <c:pt idx="95">
                  <c:v>6.05</c:v>
                </c:pt>
                <c:pt idx="96">
                  <c:v>6.049716535433071</c:v>
                </c:pt>
                <c:pt idx="97">
                  <c:v>6.039448695866143</c:v>
                </c:pt>
                <c:pt idx="98">
                  <c:v>6.028515231299214</c:v>
                </c:pt>
                <c:pt idx="99">
                  <c:v>6.014756766732285</c:v>
                </c:pt>
                <c:pt idx="100">
                  <c:v>5.993173302165356</c:v>
                </c:pt>
                <c:pt idx="101">
                  <c:v>5.975583587598428</c:v>
                </c:pt>
                <c:pt idx="102">
                  <c:v>6.05</c:v>
                </c:pt>
                <c:pt idx="103">
                  <c:v>6.035072785433071</c:v>
                </c:pt>
                <c:pt idx="104">
                  <c:v>6.020811195866143</c:v>
                </c:pt>
                <c:pt idx="105">
                  <c:v>6.019862106299214</c:v>
                </c:pt>
                <c:pt idx="106">
                  <c:v>5.992953641732285</c:v>
                </c:pt>
                <c:pt idx="107">
                  <c:v>5.975363927165357</c:v>
                </c:pt>
                <c:pt idx="108">
                  <c:v>5.9677585875984285</c:v>
                </c:pt>
                <c:pt idx="109">
                  <c:v>5.9461751230315</c:v>
                </c:pt>
                <c:pt idx="110">
                  <c:v>5.928585408464571</c:v>
                </c:pt>
                <c:pt idx="111">
                  <c:v>5.917651943897642</c:v>
                </c:pt>
                <c:pt idx="112">
                  <c:v>5.900727854330714</c:v>
                </c:pt>
                <c:pt idx="113">
                  <c:v>6.05</c:v>
                </c:pt>
                <c:pt idx="114">
                  <c:v>6.05</c:v>
                </c:pt>
                <c:pt idx="115">
                  <c:v>6.033075910433071</c:v>
                </c:pt>
                <c:pt idx="116">
                  <c:v>6.014820570866143</c:v>
                </c:pt>
                <c:pt idx="117">
                  <c:v>5.999893356299214</c:v>
                </c:pt>
                <c:pt idx="118">
                  <c:v>6.05</c:v>
                </c:pt>
                <c:pt idx="119">
                  <c:v>6.05</c:v>
                </c:pt>
                <c:pt idx="120">
                  <c:v>6.025088410433072</c:v>
                </c:pt>
                <c:pt idx="121">
                  <c:v>6.006167445866143</c:v>
                </c:pt>
                <c:pt idx="122">
                  <c:v>5.987912106299214</c:v>
                </c:pt>
                <c:pt idx="123">
                  <c:v>5.970322391732285</c:v>
                </c:pt>
                <c:pt idx="124">
                  <c:v>6.05</c:v>
                </c:pt>
                <c:pt idx="125">
                  <c:v>6.035738410433072</c:v>
                </c:pt>
                <c:pt idx="126">
                  <c:v>6.020145570866143</c:v>
                </c:pt>
                <c:pt idx="127">
                  <c:v>6.003221481299214</c:v>
                </c:pt>
                <c:pt idx="128">
                  <c:v>5.982969266732286</c:v>
                </c:pt>
                <c:pt idx="129">
                  <c:v>5.961385802165357</c:v>
                </c:pt>
                <c:pt idx="130">
                  <c:v>5.941799212598428</c:v>
                </c:pt>
                <c:pt idx="131">
                  <c:v>5.9315313730315</c:v>
                </c:pt>
                <c:pt idx="132">
                  <c:v>6.05</c:v>
                </c:pt>
                <c:pt idx="133">
                  <c:v>6.05</c:v>
                </c:pt>
                <c:pt idx="134">
                  <c:v>6.05</c:v>
                </c:pt>
                <c:pt idx="135">
                  <c:v>6.05</c:v>
                </c:pt>
                <c:pt idx="136">
                  <c:v>6.05</c:v>
                </c:pt>
                <c:pt idx="137">
                  <c:v>6.047221743766404</c:v>
                </c:pt>
                <c:pt idx="138">
                  <c:v>6.036953904199476</c:v>
                </c:pt>
                <c:pt idx="139">
                  <c:v>6.025354814632547</c:v>
                </c:pt>
                <c:pt idx="140">
                  <c:v>6.009761975065619</c:v>
                </c:pt>
                <c:pt idx="141">
                  <c:v>5.98684726049869</c:v>
                </c:pt>
                <c:pt idx="142">
                  <c:v>5.972585670931761</c:v>
                </c:pt>
                <c:pt idx="143">
                  <c:v>5.955661581364833</c:v>
                </c:pt>
                <c:pt idx="144">
                  <c:v>5.933412491797904</c:v>
                </c:pt>
                <c:pt idx="145">
                  <c:v>5.912494652230976</c:v>
                </c:pt>
                <c:pt idx="146">
                  <c:v>5.890911187664047</c:v>
                </c:pt>
                <c:pt idx="147">
                  <c:v>5.869993348097118</c:v>
                </c:pt>
                <c:pt idx="148">
                  <c:v>5.851072383530189</c:v>
                </c:pt>
                <c:pt idx="149">
                  <c:v>5.8248295439632605</c:v>
                </c:pt>
                <c:pt idx="150">
                  <c:v>5.807905454396331</c:v>
                </c:pt>
                <c:pt idx="151">
                  <c:v>5.782328239829401</c:v>
                </c:pt>
                <c:pt idx="152">
                  <c:v>5.765404150262472</c:v>
                </c:pt>
                <c:pt idx="153">
                  <c:v>5.745817560695543</c:v>
                </c:pt>
                <c:pt idx="154">
                  <c:v>5.723568471128614</c:v>
                </c:pt>
                <c:pt idx="155">
                  <c:v>5.697991256561685</c:v>
                </c:pt>
                <c:pt idx="156">
                  <c:v>5.674410916994756</c:v>
                </c:pt>
                <c:pt idx="157">
                  <c:v>5.649499327427826</c:v>
                </c:pt>
                <c:pt idx="158">
                  <c:v>5.627250237860896</c:v>
                </c:pt>
                <c:pt idx="159">
                  <c:v>5.599676148293967</c:v>
                </c:pt>
                <c:pt idx="160">
                  <c:v>5.5721020587270385</c:v>
                </c:pt>
                <c:pt idx="161">
                  <c:v>5.551184219160109</c:v>
                </c:pt>
                <c:pt idx="162">
                  <c:v>5.52627262959318</c:v>
                </c:pt>
                <c:pt idx="163">
                  <c:v>6.05</c:v>
                </c:pt>
                <c:pt idx="164">
                  <c:v>6.0210946604330715</c:v>
                </c:pt>
                <c:pt idx="165">
                  <c:v>5.998845570866143</c:v>
                </c:pt>
                <c:pt idx="166">
                  <c:v>5.977262106299214</c:v>
                </c:pt>
                <c:pt idx="167">
                  <c:v>5.941700516732285</c:v>
                </c:pt>
                <c:pt idx="168">
                  <c:v>5.916788927165356</c:v>
                </c:pt>
                <c:pt idx="169">
                  <c:v>5.887883587598428</c:v>
                </c:pt>
                <c:pt idx="170">
                  <c:v>5.8603094980315</c:v>
                </c:pt>
                <c:pt idx="171">
                  <c:v>5.828741658464571</c:v>
                </c:pt>
                <c:pt idx="172">
                  <c:v>5.799836318897642</c:v>
                </c:pt>
                <c:pt idx="173">
                  <c:v>5.769599729330713</c:v>
                </c:pt>
                <c:pt idx="174">
                  <c:v>5.736700639763783</c:v>
                </c:pt>
                <c:pt idx="175">
                  <c:v>5.7051328001968535</c:v>
                </c:pt>
                <c:pt idx="176">
                  <c:v>5.670902460629924</c:v>
                </c:pt>
                <c:pt idx="177">
                  <c:v>5.643328371062995</c:v>
                </c:pt>
                <c:pt idx="178">
                  <c:v>5.616419906496065</c:v>
                </c:pt>
                <c:pt idx="179">
                  <c:v>5.590177066929137</c:v>
                </c:pt>
                <c:pt idx="180">
                  <c:v>6.05</c:v>
                </c:pt>
                <c:pt idx="181">
                  <c:v>6.041729035433072</c:v>
                </c:pt>
                <c:pt idx="182">
                  <c:v>6.020811195866143</c:v>
                </c:pt>
                <c:pt idx="183">
                  <c:v>5.9985621062992145</c:v>
                </c:pt>
                <c:pt idx="184">
                  <c:v>5.971653641732286</c:v>
                </c:pt>
                <c:pt idx="185">
                  <c:v>6.05</c:v>
                </c:pt>
                <c:pt idx="186">
                  <c:v>6.025754035433072</c:v>
                </c:pt>
                <c:pt idx="187">
                  <c:v>6.001508070866143</c:v>
                </c:pt>
                <c:pt idx="188">
                  <c:v>5.975930856299214</c:v>
                </c:pt>
                <c:pt idx="189">
                  <c:v>5.949688016732285</c:v>
                </c:pt>
                <c:pt idx="190">
                  <c:v>5.918785802165357</c:v>
                </c:pt>
                <c:pt idx="191">
                  <c:v>5.891877337598428</c:v>
                </c:pt>
                <c:pt idx="192">
                  <c:v>5.867631373031499</c:v>
                </c:pt>
                <c:pt idx="193">
                  <c:v>5.844051033464571</c:v>
                </c:pt>
                <c:pt idx="194">
                  <c:v>5.984525068897643</c:v>
                </c:pt>
                <c:pt idx="195">
                  <c:v>5.978250979330714</c:v>
                </c:pt>
                <c:pt idx="196">
                  <c:v>5.955336264763785</c:v>
                </c:pt>
                <c:pt idx="197">
                  <c:v>5.932421550196857</c:v>
                </c:pt>
                <c:pt idx="198">
                  <c:v>5.9028505856299285</c:v>
                </c:pt>
                <c:pt idx="199">
                  <c:v>5.877273371063</c:v>
                </c:pt>
                <c:pt idx="200">
                  <c:v>5.856355531496071</c:v>
                </c:pt>
                <c:pt idx="201">
                  <c:v>5.824787691929141</c:v>
                </c:pt>
                <c:pt idx="202">
                  <c:v>5.795882352362212</c:v>
                </c:pt>
                <c:pt idx="203">
                  <c:v>5.766977012795283</c:v>
                </c:pt>
                <c:pt idx="204">
                  <c:v>5.910113548228354</c:v>
                </c:pt>
                <c:pt idx="205">
                  <c:v>5.8891957086614255</c:v>
                </c:pt>
                <c:pt idx="206">
                  <c:v>6.05</c:v>
                </c:pt>
                <c:pt idx="207">
                  <c:v>6.0264196604330715</c:v>
                </c:pt>
                <c:pt idx="208">
                  <c:v>5.998179945866143</c:v>
                </c:pt>
                <c:pt idx="209">
                  <c:v>5.977262106299214</c:v>
                </c:pt>
                <c:pt idx="210">
                  <c:v>5.952350516732285</c:v>
                </c:pt>
                <c:pt idx="211">
                  <c:v>5.922779552165356</c:v>
                </c:pt>
                <c:pt idx="212">
                  <c:v>5.898035670931762</c:v>
                </c:pt>
                <c:pt idx="213">
                  <c:v>5.873124081364833</c:v>
                </c:pt>
                <c:pt idx="214">
                  <c:v>5.8448843667979045</c:v>
                </c:pt>
                <c:pt idx="215">
                  <c:v>5.814647777230975</c:v>
                </c:pt>
                <c:pt idx="216">
                  <c:v>5.785742437664045</c:v>
                </c:pt>
                <c:pt idx="217">
                  <c:v>5.752843348097116</c:v>
                </c:pt>
                <c:pt idx="218">
                  <c:v>5.720609883530187</c:v>
                </c:pt>
                <c:pt idx="219">
                  <c:v>5.688376418963258</c:v>
                </c:pt>
                <c:pt idx="220">
                  <c:v>5.6541460793963285</c:v>
                </c:pt>
                <c:pt idx="221">
                  <c:v>5.6239094898293995</c:v>
                </c:pt>
                <c:pt idx="222">
                  <c:v>5.59833227526247</c:v>
                </c:pt>
                <c:pt idx="223">
                  <c:v>5.56676443569554</c:v>
                </c:pt>
                <c:pt idx="224">
                  <c:v>5.537193471128611</c:v>
                </c:pt>
                <c:pt idx="225">
                  <c:v>5.516275631561682</c:v>
                </c:pt>
                <c:pt idx="226">
                  <c:v>5.4913640419947525</c:v>
                </c:pt>
                <c:pt idx="227">
                  <c:v>5.473108702427823</c:v>
                </c:pt>
                <c:pt idx="228">
                  <c:v>5.448197112860894</c:v>
                </c:pt>
                <c:pt idx="229">
                  <c:v>5.4232855232939645</c:v>
                </c:pt>
                <c:pt idx="230">
                  <c:v>5.865746225393703</c:v>
                </c:pt>
                <c:pt idx="231">
                  <c:v>6.05</c:v>
                </c:pt>
                <c:pt idx="232">
                  <c:v>6.05</c:v>
                </c:pt>
                <c:pt idx="233">
                  <c:v>6.039066535433071</c:v>
                </c:pt>
                <c:pt idx="234">
                  <c:v>6.019479945866142</c:v>
                </c:pt>
                <c:pt idx="235">
                  <c:v>6.005218356299214</c:v>
                </c:pt>
                <c:pt idx="236">
                  <c:v>5.983634891732286</c:v>
                </c:pt>
                <c:pt idx="237">
                  <c:v>5.976029552165357</c:v>
                </c:pt>
                <c:pt idx="238">
                  <c:v>5.957774212598428</c:v>
                </c:pt>
                <c:pt idx="239">
                  <c:v>6.05</c:v>
                </c:pt>
                <c:pt idx="240">
                  <c:v>6.038400910433071</c:v>
                </c:pt>
                <c:pt idx="241">
                  <c:v>6.02897161253281</c:v>
                </c:pt>
                <c:pt idx="242">
                  <c:v>6.05</c:v>
                </c:pt>
                <c:pt idx="243">
                  <c:v>6.044396743766405</c:v>
                </c:pt>
                <c:pt idx="244">
                  <c:v>6.05</c:v>
                </c:pt>
                <c:pt idx="245">
                  <c:v>6.05</c:v>
                </c:pt>
                <c:pt idx="246">
                  <c:v>6.05</c:v>
                </c:pt>
                <c:pt idx="247">
                  <c:v>6.05</c:v>
                </c:pt>
                <c:pt idx="248">
                  <c:v>6.042394660433072</c:v>
                </c:pt>
                <c:pt idx="249">
                  <c:v>6.032792445866143</c:v>
                </c:pt>
                <c:pt idx="250">
                  <c:v>6.0152027312992145</c:v>
                </c:pt>
                <c:pt idx="251">
                  <c:v>5.998944266732285</c:v>
                </c:pt>
                <c:pt idx="252">
                  <c:v>5.980023302165357</c:v>
                </c:pt>
                <c:pt idx="253">
                  <c:v>5.9624335875984285</c:v>
                </c:pt>
                <c:pt idx="254">
                  <c:v>5.9421813730315</c:v>
                </c:pt>
                <c:pt idx="255">
                  <c:v>5.927919783464571</c:v>
                </c:pt>
                <c:pt idx="256">
                  <c:v>5.914323818897643</c:v>
                </c:pt>
                <c:pt idx="257">
                  <c:v>5.897399729330713</c:v>
                </c:pt>
                <c:pt idx="258">
                  <c:v>5.877147514763785</c:v>
                </c:pt>
                <c:pt idx="259">
                  <c:v>5.865548425196856</c:v>
                </c:pt>
                <c:pt idx="260">
                  <c:v>5.845296210629928</c:v>
                </c:pt>
                <c:pt idx="261">
                  <c:v>5.840521079396332</c:v>
                </c:pt>
                <c:pt idx="262">
                  <c:v>5.828921989829404</c:v>
                </c:pt>
                <c:pt idx="263">
                  <c:v>5.8153260252624746</c:v>
                </c:pt>
                <c:pt idx="264">
                  <c:v>5.793076935695545</c:v>
                </c:pt>
                <c:pt idx="265">
                  <c:v>5.770827846128616</c:v>
                </c:pt>
                <c:pt idx="266">
                  <c:v>5.749244381561686</c:v>
                </c:pt>
                <c:pt idx="267">
                  <c:v>5.733651541994758</c:v>
                </c:pt>
                <c:pt idx="268">
                  <c:v>5.718724327427828</c:v>
                </c:pt>
                <c:pt idx="269">
                  <c:v>5.705793987860899</c:v>
                </c:pt>
                <c:pt idx="270">
                  <c:v>5.68687302329397</c:v>
                </c:pt>
                <c:pt idx="271">
                  <c:v>5.66196143372704</c:v>
                </c:pt>
                <c:pt idx="272">
                  <c:v>5.6343873441601104</c:v>
                </c:pt>
                <c:pt idx="273">
                  <c:v>5.616132004593181</c:v>
                </c:pt>
                <c:pt idx="274">
                  <c:v>5.595214165026253</c:v>
                </c:pt>
                <c:pt idx="275">
                  <c:v>5.986096325459323</c:v>
                </c:pt>
                <c:pt idx="276">
                  <c:v>5.980660777559062</c:v>
                </c:pt>
                <c:pt idx="277">
                  <c:v>6.05</c:v>
                </c:pt>
                <c:pt idx="278">
                  <c:v>6.05</c:v>
                </c:pt>
                <c:pt idx="279">
                  <c:v>6.0377352854330715</c:v>
                </c:pt>
                <c:pt idx="280">
                  <c:v>6.014154945866142</c:v>
                </c:pt>
                <c:pt idx="281">
                  <c:v>5.999893356299214</c:v>
                </c:pt>
                <c:pt idx="282">
                  <c:v>5.986963016732285</c:v>
                </c:pt>
                <c:pt idx="283">
                  <c:v>5.974698302165357</c:v>
                </c:pt>
                <c:pt idx="284">
                  <c:v>5.959771087598428</c:v>
                </c:pt>
                <c:pt idx="285">
                  <c:v>5.9468407480315</c:v>
                </c:pt>
                <c:pt idx="286">
                  <c:v>5.9292510334645705</c:v>
                </c:pt>
                <c:pt idx="287">
                  <c:v>5.914323818897643</c:v>
                </c:pt>
                <c:pt idx="288">
                  <c:v>5.900727854330714</c:v>
                </c:pt>
                <c:pt idx="289">
                  <c:v>5.887797514763785</c:v>
                </c:pt>
                <c:pt idx="290">
                  <c:v>5.870873425196856</c:v>
                </c:pt>
                <c:pt idx="291">
                  <c:v>5.857277460629928</c:v>
                </c:pt>
                <c:pt idx="292">
                  <c:v>5.845678371062999</c:v>
                </c:pt>
                <c:pt idx="293">
                  <c:v>5.83407928149607</c:v>
                </c:pt>
                <c:pt idx="294">
                  <c:v>5.817820816929141</c:v>
                </c:pt>
                <c:pt idx="295">
                  <c:v>5.979594852362212</c:v>
                </c:pt>
                <c:pt idx="296">
                  <c:v>6.05</c:v>
                </c:pt>
                <c:pt idx="297">
                  <c:v>6.046388410433071</c:v>
                </c:pt>
                <c:pt idx="298">
                  <c:v>6.05</c:v>
                </c:pt>
                <c:pt idx="299">
                  <c:v>6.05</c:v>
                </c:pt>
                <c:pt idx="300">
                  <c:v>6.044391535433071</c:v>
                </c:pt>
                <c:pt idx="301">
                  <c:v>6.030129945866142</c:v>
                </c:pt>
                <c:pt idx="302">
                  <c:v>6.016533981299214</c:v>
                </c:pt>
                <c:pt idx="303">
                  <c:v>6.011093225065618</c:v>
                </c:pt>
                <c:pt idx="304">
                  <c:v>6.05</c:v>
                </c:pt>
                <c:pt idx="305">
                  <c:v>6.049716535433071</c:v>
                </c:pt>
                <c:pt idx="306">
                  <c:v>6.0401143208661425</c:v>
                </c:pt>
                <c:pt idx="307">
                  <c:v>6.05</c:v>
                </c:pt>
                <c:pt idx="308">
                  <c:v>6.049716535433071</c:v>
                </c:pt>
                <c:pt idx="309">
                  <c:v>6.047771612532809</c:v>
                </c:pt>
                <c:pt idx="310">
                  <c:v>6.035674606299214</c:v>
                </c:pt>
                <c:pt idx="311">
                  <c:v>6.034065100065619</c:v>
                </c:pt>
                <c:pt idx="312">
                  <c:v>6.02645976049869</c:v>
                </c:pt>
                <c:pt idx="313">
                  <c:v>6.020851295931761</c:v>
                </c:pt>
                <c:pt idx="314">
                  <c:v>6.015242831364833</c:v>
                </c:pt>
                <c:pt idx="315">
                  <c:v>6.008968741797904</c:v>
                </c:pt>
                <c:pt idx="316">
                  <c:v>6.002029027230975</c:v>
                </c:pt>
                <c:pt idx="317">
                  <c:v>5.995754937664047</c:v>
                </c:pt>
                <c:pt idx="318">
                  <c:v>5.988815223097118</c:v>
                </c:pt>
                <c:pt idx="319">
                  <c:v>5.981209883530189</c:v>
                </c:pt>
                <c:pt idx="320">
                  <c:v>5.976267043963261</c:v>
                </c:pt>
                <c:pt idx="321">
                  <c:v>5.969327329396332</c:v>
                </c:pt>
                <c:pt idx="322">
                  <c:v>5.967880323162737</c:v>
                </c:pt>
                <c:pt idx="323">
                  <c:v>5.962271858595808</c:v>
                </c:pt>
                <c:pt idx="324">
                  <c:v>5.952669644028879</c:v>
                </c:pt>
                <c:pt idx="325">
                  <c:v>5.944398679461951</c:v>
                </c:pt>
                <c:pt idx="326">
                  <c:v>5.942118339895022</c:v>
                </c:pt>
                <c:pt idx="327">
                  <c:v>5.935178625328094</c:v>
                </c:pt>
                <c:pt idx="328">
                  <c:v>5.924245160761165</c:v>
                </c:pt>
                <c:pt idx="329">
                  <c:v>5.907986696194237</c:v>
                </c:pt>
                <c:pt idx="330">
                  <c:v>5.894390731627308</c:v>
                </c:pt>
                <c:pt idx="331">
                  <c:v>5.8861197670603795</c:v>
                </c:pt>
                <c:pt idx="332">
                  <c:v>5.87851442749345</c:v>
                </c:pt>
                <c:pt idx="333">
                  <c:v>5.876234087926522</c:v>
                </c:pt>
                <c:pt idx="334">
                  <c:v>5.874787081692927</c:v>
                </c:pt>
                <c:pt idx="335">
                  <c:v>6.05</c:v>
                </c:pt>
                <c:pt idx="336">
                  <c:v>6.05</c:v>
                </c:pt>
                <c:pt idx="337">
                  <c:v>6.05</c:v>
                </c:pt>
                <c:pt idx="338">
                  <c:v>6.041729035433072</c:v>
                </c:pt>
                <c:pt idx="339">
                  <c:v>6.033458070866143</c:v>
                </c:pt>
                <c:pt idx="340">
                  <c:v>6.019862106299214</c:v>
                </c:pt>
                <c:pt idx="341">
                  <c:v>6.013588016732285</c:v>
                </c:pt>
                <c:pt idx="342">
                  <c:v>6.008818093832024</c:v>
                </c:pt>
                <c:pt idx="343">
                  <c:v>6.001212754265095</c:v>
                </c:pt>
                <c:pt idx="344">
                  <c:v>5.994938664698166</c:v>
                </c:pt>
                <c:pt idx="345">
                  <c:v>6.05</c:v>
                </c:pt>
                <c:pt idx="346">
                  <c:v>6.05</c:v>
                </c:pt>
                <c:pt idx="347">
                  <c:v>6.05</c:v>
                </c:pt>
                <c:pt idx="348">
                  <c:v>6.039066535433071</c:v>
                </c:pt>
                <c:pt idx="349">
                  <c:v>6.032126820866143</c:v>
                </c:pt>
                <c:pt idx="350">
                  <c:v>6.024521481299214</c:v>
                </c:pt>
                <c:pt idx="351">
                  <c:v>6.016250516732286</c:v>
                </c:pt>
                <c:pt idx="352">
                  <c:v>6.012638927165357</c:v>
                </c:pt>
                <c:pt idx="353">
                  <c:v>6.05</c:v>
                </c:pt>
                <c:pt idx="354">
                  <c:v>6.049716535433071</c:v>
                </c:pt>
                <c:pt idx="355">
                  <c:v>6.044108070866143</c:v>
                </c:pt>
                <c:pt idx="356">
                  <c:v>6.039830856299214</c:v>
                </c:pt>
                <c:pt idx="357">
                  <c:v>6.032225516732286</c:v>
                </c:pt>
                <c:pt idx="358">
                  <c:v>6.024620177165357</c:v>
                </c:pt>
                <c:pt idx="359">
                  <c:v>6.0170148375984285</c:v>
                </c:pt>
                <c:pt idx="360">
                  <c:v>6.009409498031499</c:v>
                </c:pt>
                <c:pt idx="361">
                  <c:v>6.05</c:v>
                </c:pt>
                <c:pt idx="362">
                  <c:v>6.042394660433072</c:v>
                </c:pt>
                <c:pt idx="363">
                  <c:v>6.0347893208661425</c:v>
                </c:pt>
                <c:pt idx="364">
                  <c:v>6.027183981299214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'Avg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'Avg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4420327"/>
        <c:axId val="39782944"/>
      </c:scatterChart>
      <c:valAx>
        <c:axId val="4420327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2944"/>
        <c:crosses val="autoZero"/>
        <c:crossBetween val="midCat"/>
        <c:dispUnits/>
        <c:majorUnit val="30"/>
      </c:valAx>
      <c:valAx>
        <c:axId val="39782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15"/>
          <c:w val="0.1685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675"/>
          <c:w val="0.75675"/>
          <c:h val="0.76425"/>
        </c:manualLayout>
      </c:layout>
      <c:scatterChart>
        <c:scatterStyle val="line"/>
        <c:varyColors val="0"/>
        <c:ser>
          <c:idx val="0"/>
          <c:order val="0"/>
          <c:tx>
            <c:strRef>
              <c:f>'Dry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'Dry Year'!$F$28:$F$392</c:f>
              <c:numCache>
                <c:ptCount val="365"/>
                <c:pt idx="0">
                  <c:v>6.05</c:v>
                </c:pt>
                <c:pt idx="1">
                  <c:v>6.045057160433071</c:v>
                </c:pt>
                <c:pt idx="2">
                  <c:v>6.037451820866143</c:v>
                </c:pt>
                <c:pt idx="3">
                  <c:v>6.032508981299214</c:v>
                </c:pt>
                <c:pt idx="4">
                  <c:v>6.014919266732285</c:v>
                </c:pt>
                <c:pt idx="5">
                  <c:v>6.008645177165357</c:v>
                </c:pt>
                <c:pt idx="6">
                  <c:v>5.9950492125984285</c:v>
                </c:pt>
                <c:pt idx="7">
                  <c:v>5.988775123031499</c:v>
                </c:pt>
                <c:pt idx="8">
                  <c:v>5.972516658464571</c:v>
                </c:pt>
                <c:pt idx="9">
                  <c:v>5.966242568897642</c:v>
                </c:pt>
                <c:pt idx="10">
                  <c:v>5.962630979330713</c:v>
                </c:pt>
                <c:pt idx="11">
                  <c:v>5.947038139763785</c:v>
                </c:pt>
                <c:pt idx="12">
                  <c:v>5.938101550196857</c:v>
                </c:pt>
                <c:pt idx="13">
                  <c:v>5.9251712106299275</c:v>
                </c:pt>
                <c:pt idx="14">
                  <c:v>5.915568996062999</c:v>
                </c:pt>
                <c:pt idx="15">
                  <c:v>5.9079636564960705</c:v>
                </c:pt>
                <c:pt idx="16">
                  <c:v>5.891039566929142</c:v>
                </c:pt>
                <c:pt idx="17">
                  <c:v>6.05</c:v>
                </c:pt>
                <c:pt idx="18">
                  <c:v>6.05</c:v>
                </c:pt>
                <c:pt idx="19">
                  <c:v>6.046388410433071</c:v>
                </c:pt>
                <c:pt idx="20">
                  <c:v>6.0436101541994764</c:v>
                </c:pt>
                <c:pt idx="21">
                  <c:v>6.05</c:v>
                </c:pt>
                <c:pt idx="22">
                  <c:v>6.05</c:v>
                </c:pt>
                <c:pt idx="23">
                  <c:v>6.049716535433071</c:v>
                </c:pt>
                <c:pt idx="24">
                  <c:v>6.042111195866143</c:v>
                </c:pt>
                <c:pt idx="25">
                  <c:v>6.041162106299214</c:v>
                </c:pt>
                <c:pt idx="26">
                  <c:v>6.038216141732286</c:v>
                </c:pt>
                <c:pt idx="27">
                  <c:v>6.037932677165357</c:v>
                </c:pt>
                <c:pt idx="28">
                  <c:v>6.035652337598428</c:v>
                </c:pt>
                <c:pt idx="29">
                  <c:v>6.0233876230315</c:v>
                </c:pt>
                <c:pt idx="30">
                  <c:v>6.021107283464571</c:v>
                </c:pt>
                <c:pt idx="31">
                  <c:v>6.05</c:v>
                </c:pt>
                <c:pt idx="32">
                  <c:v>6.05</c:v>
                </c:pt>
                <c:pt idx="33">
                  <c:v>6.05</c:v>
                </c:pt>
                <c:pt idx="34">
                  <c:v>6.046223306266405</c:v>
                </c:pt>
                <c:pt idx="35">
                  <c:v>6.041613279199476</c:v>
                </c:pt>
                <c:pt idx="36">
                  <c:v>6.037003252132547</c:v>
                </c:pt>
                <c:pt idx="37">
                  <c:v>6.0323932250656185</c:v>
                </c:pt>
                <c:pt idx="38">
                  <c:v>6.0287816354986905</c:v>
                </c:pt>
                <c:pt idx="39">
                  <c:v>6.05</c:v>
                </c:pt>
                <c:pt idx="40">
                  <c:v>6.043725910433071</c:v>
                </c:pt>
                <c:pt idx="41">
                  <c:v>6.05</c:v>
                </c:pt>
                <c:pt idx="42">
                  <c:v>6.039732160433071</c:v>
                </c:pt>
                <c:pt idx="43">
                  <c:v>6.028798695866143</c:v>
                </c:pt>
                <c:pt idx="44">
                  <c:v>6.0205277312992145</c:v>
                </c:pt>
                <c:pt idx="45">
                  <c:v>6.011591141732286</c:v>
                </c:pt>
                <c:pt idx="46">
                  <c:v>6.005982677165357</c:v>
                </c:pt>
                <c:pt idx="47">
                  <c:v>5.992386712598428</c:v>
                </c:pt>
                <c:pt idx="48">
                  <c:v>5.9901063730315</c:v>
                </c:pt>
                <c:pt idx="49">
                  <c:v>5.975179158464571</c:v>
                </c:pt>
                <c:pt idx="50">
                  <c:v>5.966242568897642</c:v>
                </c:pt>
                <c:pt idx="51">
                  <c:v>5.9506497293307135</c:v>
                </c:pt>
                <c:pt idx="52">
                  <c:v>5.943044389763785</c:v>
                </c:pt>
                <c:pt idx="53">
                  <c:v>5.931445300196856</c:v>
                </c:pt>
                <c:pt idx="54">
                  <c:v>5.927168085629928</c:v>
                </c:pt>
                <c:pt idx="55">
                  <c:v>5.918897121062999</c:v>
                </c:pt>
                <c:pt idx="56">
                  <c:v>5.90396990649607</c:v>
                </c:pt>
                <c:pt idx="57">
                  <c:v>5.886380191929142</c:v>
                </c:pt>
                <c:pt idx="58">
                  <c:v>5.867459227362213</c:v>
                </c:pt>
                <c:pt idx="59">
                  <c:v>5.853863262795285</c:v>
                </c:pt>
                <c:pt idx="60">
                  <c:v>5.844926673228356</c:v>
                </c:pt>
                <c:pt idx="61">
                  <c:v>5.8266713336614275</c:v>
                </c:pt>
                <c:pt idx="62">
                  <c:v>5.818400369094498</c:v>
                </c:pt>
                <c:pt idx="63">
                  <c:v>5.801476279527568</c:v>
                </c:pt>
                <c:pt idx="64">
                  <c:v>5.773902189960639</c:v>
                </c:pt>
                <c:pt idx="65">
                  <c:v>5.76363435039371</c:v>
                </c:pt>
                <c:pt idx="66">
                  <c:v>5.747375885826781</c:v>
                </c:pt>
                <c:pt idx="67">
                  <c:v>5.744429921259852</c:v>
                </c:pt>
                <c:pt idx="68">
                  <c:v>5.715524581692922</c:v>
                </c:pt>
                <c:pt idx="69">
                  <c:v>5.701928617125993</c:v>
                </c:pt>
                <c:pt idx="70">
                  <c:v>5.6889982775590635</c:v>
                </c:pt>
                <c:pt idx="71">
                  <c:v>5.680061687992135</c:v>
                </c:pt>
                <c:pt idx="72">
                  <c:v>6.05</c:v>
                </c:pt>
                <c:pt idx="73">
                  <c:v>6.048055077099738</c:v>
                </c:pt>
                <c:pt idx="74">
                  <c:v>6.0417809875328095</c:v>
                </c:pt>
                <c:pt idx="75">
                  <c:v>6.036838147965881</c:v>
                </c:pt>
                <c:pt idx="76">
                  <c:v>6.026570308398952</c:v>
                </c:pt>
                <c:pt idx="77">
                  <c:v>6.020296218832024</c:v>
                </c:pt>
                <c:pt idx="78">
                  <c:v>6.010028379265095</c:v>
                </c:pt>
                <c:pt idx="79">
                  <c:v>5.989776164698166</c:v>
                </c:pt>
                <c:pt idx="80">
                  <c:v>5.9795083251312375</c:v>
                </c:pt>
                <c:pt idx="81">
                  <c:v>5.972238402230976</c:v>
                </c:pt>
                <c:pt idx="82">
                  <c:v>5.965298687664047</c:v>
                </c:pt>
                <c:pt idx="83">
                  <c:v>5.953699598097118</c:v>
                </c:pt>
                <c:pt idx="84">
                  <c:v>5.94409738353019</c:v>
                </c:pt>
                <c:pt idx="85">
                  <c:v>5.934495168963261</c:v>
                </c:pt>
                <c:pt idx="86">
                  <c:v>5.912911704396333</c:v>
                </c:pt>
                <c:pt idx="87">
                  <c:v>5.893325114829404</c:v>
                </c:pt>
                <c:pt idx="88">
                  <c:v>5.873738525262475</c:v>
                </c:pt>
                <c:pt idx="89">
                  <c:v>5.854151935695547</c:v>
                </c:pt>
                <c:pt idx="90">
                  <c:v>5.831237221128617</c:v>
                </c:pt>
                <c:pt idx="91">
                  <c:v>5.812981881561688</c:v>
                </c:pt>
                <c:pt idx="92">
                  <c:v>5.8033796669947595</c:v>
                </c:pt>
                <c:pt idx="93">
                  <c:v>5.79111495242783</c:v>
                </c:pt>
                <c:pt idx="94">
                  <c:v>5.780181487860901</c:v>
                </c:pt>
                <c:pt idx="95">
                  <c:v>5.765919898293971</c:v>
                </c:pt>
                <c:pt idx="96">
                  <c:v>5.755652058727042</c:v>
                </c:pt>
                <c:pt idx="97">
                  <c:v>5.745384219160113</c:v>
                </c:pt>
                <c:pt idx="98">
                  <c:v>5.713816379593183</c:v>
                </c:pt>
                <c:pt idx="99">
                  <c:v>5.702882915026254</c:v>
                </c:pt>
                <c:pt idx="100">
                  <c:v>5.699108825459325</c:v>
                </c:pt>
                <c:pt idx="101">
                  <c:v>5.679522235892396</c:v>
                </c:pt>
                <c:pt idx="102">
                  <c:v>5.665926271325466</c:v>
                </c:pt>
                <c:pt idx="103">
                  <c:v>5.651664681758537</c:v>
                </c:pt>
                <c:pt idx="104">
                  <c:v>5.630746842191607</c:v>
                </c:pt>
                <c:pt idx="105">
                  <c:v>5.607166502624678</c:v>
                </c:pt>
                <c:pt idx="106">
                  <c:v>5.592742413057749</c:v>
                </c:pt>
                <c:pt idx="107">
                  <c:v>5.56117457349082</c:v>
                </c:pt>
                <c:pt idx="108">
                  <c:v>5.53892548392389</c:v>
                </c:pt>
                <c:pt idx="109">
                  <c:v>5.513348269356961</c:v>
                </c:pt>
                <c:pt idx="110">
                  <c:v>5.4831116797900314</c:v>
                </c:pt>
                <c:pt idx="111">
                  <c:v>5.473509465223103</c:v>
                </c:pt>
                <c:pt idx="112">
                  <c:v>5.46607704232284</c:v>
                </c:pt>
                <c:pt idx="113">
                  <c:v>5.462465452755911</c:v>
                </c:pt>
                <c:pt idx="114">
                  <c:v>6.05</c:v>
                </c:pt>
                <c:pt idx="115">
                  <c:v>6.049716535433071</c:v>
                </c:pt>
                <c:pt idx="116">
                  <c:v>6.037451820866143</c:v>
                </c:pt>
                <c:pt idx="117">
                  <c:v>6.022524606299214</c:v>
                </c:pt>
                <c:pt idx="118">
                  <c:v>5.992953641732285</c:v>
                </c:pt>
                <c:pt idx="119">
                  <c:v>5.976029552165357</c:v>
                </c:pt>
                <c:pt idx="120">
                  <c:v>5.9624335875984285</c:v>
                </c:pt>
                <c:pt idx="121">
                  <c:v>5.9348594980315</c:v>
                </c:pt>
                <c:pt idx="122">
                  <c:v>6.05</c:v>
                </c:pt>
                <c:pt idx="123">
                  <c:v>6.05</c:v>
                </c:pt>
                <c:pt idx="124">
                  <c:v>6.033741535433071</c:v>
                </c:pt>
                <c:pt idx="125">
                  <c:v>6.021476820866143</c:v>
                </c:pt>
                <c:pt idx="126">
                  <c:v>5.9985621062992145</c:v>
                </c:pt>
                <c:pt idx="127">
                  <c:v>5.982969266732286</c:v>
                </c:pt>
                <c:pt idx="128">
                  <c:v>5.9713701771653565</c:v>
                </c:pt>
                <c:pt idx="129">
                  <c:v>5.949786712598428</c:v>
                </c:pt>
                <c:pt idx="130">
                  <c:v>5.927537623031499</c:v>
                </c:pt>
                <c:pt idx="131">
                  <c:v>5.903957283464571</c:v>
                </c:pt>
                <c:pt idx="132">
                  <c:v>5.881042568897642</c:v>
                </c:pt>
                <c:pt idx="133">
                  <c:v>5.858793479330713</c:v>
                </c:pt>
                <c:pt idx="134">
                  <c:v>5.837210014763785</c:v>
                </c:pt>
                <c:pt idx="135">
                  <c:v>5.814295300196855</c:v>
                </c:pt>
                <c:pt idx="136">
                  <c:v>5.803534752296593</c:v>
                </c:pt>
                <c:pt idx="137">
                  <c:v>5.789273162729664</c:v>
                </c:pt>
                <c:pt idx="138">
                  <c:v>5.769686573162734</c:v>
                </c:pt>
                <c:pt idx="139">
                  <c:v>5.744774983595805</c:v>
                </c:pt>
                <c:pt idx="140">
                  <c:v>5.731844644028876</c:v>
                </c:pt>
                <c:pt idx="141">
                  <c:v>5.7169174294619465</c:v>
                </c:pt>
                <c:pt idx="142">
                  <c:v>5.683352714895017</c:v>
                </c:pt>
                <c:pt idx="143">
                  <c:v>5.667094250328088</c:v>
                </c:pt>
                <c:pt idx="144">
                  <c:v>5.641517035761159</c:v>
                </c:pt>
                <c:pt idx="145">
                  <c:v>5.615274196194229</c:v>
                </c:pt>
                <c:pt idx="146">
                  <c:v>5.5943563566273005</c:v>
                </c:pt>
                <c:pt idx="147">
                  <c:v>5.762949350393704</c:v>
                </c:pt>
                <c:pt idx="148">
                  <c:v>5.744694010826775</c:v>
                </c:pt>
                <c:pt idx="149">
                  <c:v>5.725945962926512</c:v>
                </c:pt>
                <c:pt idx="150">
                  <c:v>5.710353123359583</c:v>
                </c:pt>
                <c:pt idx="151">
                  <c:v>5.695425908792654</c:v>
                </c:pt>
                <c:pt idx="152">
                  <c:v>5.6829986942257245</c:v>
                </c:pt>
                <c:pt idx="153">
                  <c:v>5.660749604658795</c:v>
                </c:pt>
                <c:pt idx="154">
                  <c:v>5.6398317650918655</c:v>
                </c:pt>
                <c:pt idx="155">
                  <c:v>5.622242050524936</c:v>
                </c:pt>
                <c:pt idx="156">
                  <c:v>5.602655460958007</c:v>
                </c:pt>
                <c:pt idx="157">
                  <c:v>5.583068871391077</c:v>
                </c:pt>
                <c:pt idx="158">
                  <c:v>5.553497906824148</c:v>
                </c:pt>
                <c:pt idx="159">
                  <c:v>5.524592567257219</c:v>
                </c:pt>
                <c:pt idx="160">
                  <c:v>5.499015352690289</c:v>
                </c:pt>
                <c:pt idx="161">
                  <c:v>6.05</c:v>
                </c:pt>
                <c:pt idx="162">
                  <c:v>6.025921743766404</c:v>
                </c:pt>
                <c:pt idx="163">
                  <c:v>6.012325779199476</c:v>
                </c:pt>
                <c:pt idx="164">
                  <c:v>5.9860829396325475</c:v>
                </c:pt>
                <c:pt idx="165">
                  <c:v>5.969824475065619</c:v>
                </c:pt>
                <c:pt idx="166">
                  <c:v>5.95689413549869</c:v>
                </c:pt>
                <c:pt idx="167">
                  <c:v>5.936479420931762</c:v>
                </c:pt>
                <c:pt idx="168">
                  <c:v>5.908239706364832</c:v>
                </c:pt>
                <c:pt idx="169">
                  <c:v>5.875508325131237</c:v>
                </c:pt>
                <c:pt idx="170">
                  <c:v>5.859249860564309</c:v>
                </c:pt>
                <c:pt idx="171">
                  <c:v>6.05</c:v>
                </c:pt>
                <c:pt idx="172">
                  <c:v>6.027750910433071</c:v>
                </c:pt>
                <c:pt idx="173">
                  <c:v>6.002839320866142</c:v>
                </c:pt>
                <c:pt idx="174">
                  <c:v>5.975930856299214</c:v>
                </c:pt>
                <c:pt idx="175">
                  <c:v>5.947691141732285</c:v>
                </c:pt>
                <c:pt idx="176">
                  <c:v>5.920117052165357</c:v>
                </c:pt>
                <c:pt idx="177">
                  <c:v>5.889880462598428</c:v>
                </c:pt>
                <c:pt idx="178">
                  <c:v>5.856315748031499</c:v>
                </c:pt>
                <c:pt idx="179">
                  <c:v>5.828076033464571</c:v>
                </c:pt>
                <c:pt idx="180">
                  <c:v>5.795842568897641</c:v>
                </c:pt>
                <c:pt idx="181">
                  <c:v>5.766937229330712</c:v>
                </c:pt>
                <c:pt idx="182">
                  <c:v>5.732706889763783</c:v>
                </c:pt>
                <c:pt idx="183">
                  <c:v>5.701139050196853</c:v>
                </c:pt>
                <c:pt idx="184">
                  <c:v>5.6808868356299245</c:v>
                </c:pt>
                <c:pt idx="185">
                  <c:v>5.884920662729662</c:v>
                </c:pt>
                <c:pt idx="186">
                  <c:v>5.873987198162733</c:v>
                </c:pt>
                <c:pt idx="187">
                  <c:v>5.843750608595805</c:v>
                </c:pt>
                <c:pt idx="188">
                  <c:v>5.814845269028876</c:v>
                </c:pt>
                <c:pt idx="189">
                  <c:v>5.785274304461947</c:v>
                </c:pt>
                <c:pt idx="190">
                  <c:v>5.757700214895017</c:v>
                </c:pt>
                <c:pt idx="191">
                  <c:v>5.732123000328087</c:v>
                </c:pt>
                <c:pt idx="192">
                  <c:v>5.705880160761159</c:v>
                </c:pt>
                <c:pt idx="193">
                  <c:v>5.678971696194229</c:v>
                </c:pt>
                <c:pt idx="194">
                  <c:v>5.670035106627299</c:v>
                </c:pt>
                <c:pt idx="195">
                  <c:v>5.64046414206037</c:v>
                </c:pt>
                <c:pt idx="196">
                  <c:v>5.607565052493441</c:v>
                </c:pt>
                <c:pt idx="197">
                  <c:v>5.574665962926511</c:v>
                </c:pt>
                <c:pt idx="198">
                  <c:v>5.540435623359582</c:v>
                </c:pt>
                <c:pt idx="199">
                  <c:v>5.505539658792653</c:v>
                </c:pt>
                <c:pt idx="200">
                  <c:v>5.472640569225724</c:v>
                </c:pt>
                <c:pt idx="201">
                  <c:v>5.443735229658794</c:v>
                </c:pt>
                <c:pt idx="202">
                  <c:v>5.417492390091866</c:v>
                </c:pt>
                <c:pt idx="203">
                  <c:v>5.382596425524936</c:v>
                </c:pt>
                <c:pt idx="204">
                  <c:v>5.371662960958007</c:v>
                </c:pt>
                <c:pt idx="205">
                  <c:v>5.342091996391077</c:v>
                </c:pt>
                <c:pt idx="206">
                  <c:v>5.319014781824148</c:v>
                </c:pt>
                <c:pt idx="207">
                  <c:v>5.288112567257219</c:v>
                </c:pt>
                <c:pt idx="208">
                  <c:v>5.25987285269029</c:v>
                </c:pt>
                <c:pt idx="209">
                  <c:v>5.24361438812336</c:v>
                </c:pt>
                <c:pt idx="210">
                  <c:v>5.218037173556431</c:v>
                </c:pt>
                <c:pt idx="211">
                  <c:v>5.1924599589895015</c:v>
                </c:pt>
                <c:pt idx="212">
                  <c:v>5.172207744422573</c:v>
                </c:pt>
                <c:pt idx="213">
                  <c:v>5.151289904855643</c:v>
                </c:pt>
                <c:pt idx="214">
                  <c:v>5.117725190288714</c:v>
                </c:pt>
                <c:pt idx="215">
                  <c:v>5.084826100721784</c:v>
                </c:pt>
                <c:pt idx="216">
                  <c:v>5.050595761154855</c:v>
                </c:pt>
                <c:pt idx="217">
                  <c:v>5.016365421587926</c:v>
                </c:pt>
                <c:pt idx="218">
                  <c:v>4.987460082020997</c:v>
                </c:pt>
                <c:pt idx="219">
                  <c:v>4.961217242454067</c:v>
                </c:pt>
                <c:pt idx="220">
                  <c:v>4.942961902887138</c:v>
                </c:pt>
                <c:pt idx="221">
                  <c:v>4.911394063320209</c:v>
                </c:pt>
                <c:pt idx="222">
                  <c:v>4.87916059875328</c:v>
                </c:pt>
                <c:pt idx="223">
                  <c:v>4.84160213418635</c:v>
                </c:pt>
                <c:pt idx="224">
                  <c:v>4.812031169619421</c:v>
                </c:pt>
                <c:pt idx="225">
                  <c:v>4.781794580052492</c:v>
                </c:pt>
                <c:pt idx="226">
                  <c:v>4.753554865485563</c:v>
                </c:pt>
                <c:pt idx="227">
                  <c:v>4.721321400918633</c:v>
                </c:pt>
                <c:pt idx="228">
                  <c:v>4.691084811351704</c:v>
                </c:pt>
                <c:pt idx="229">
                  <c:v>4.667504471784775</c:v>
                </c:pt>
                <c:pt idx="230">
                  <c:v>4.6346053822178455</c:v>
                </c:pt>
                <c:pt idx="231">
                  <c:v>4.609028167650916</c:v>
                </c:pt>
                <c:pt idx="232">
                  <c:v>5.1533147030839865</c:v>
                </c:pt>
                <c:pt idx="233">
                  <c:v>5.32390457185039</c:v>
                </c:pt>
                <c:pt idx="234">
                  <c:v>5.311639857283461</c:v>
                </c:pt>
                <c:pt idx="235">
                  <c:v>5.286728267716532</c:v>
                </c:pt>
                <c:pt idx="236">
                  <c:v>5.2631479281496025</c:v>
                </c:pt>
                <c:pt idx="237">
                  <c:v>5.242230088582673</c:v>
                </c:pt>
                <c:pt idx="238">
                  <c:v>5.221977874015744</c:v>
                </c:pt>
                <c:pt idx="239">
                  <c:v>5.195069409448815</c:v>
                </c:pt>
                <c:pt idx="240">
                  <c:v>6.05</c:v>
                </c:pt>
                <c:pt idx="241">
                  <c:v>6.033741535433071</c:v>
                </c:pt>
                <c:pt idx="242">
                  <c:v>6.010826820866143</c:v>
                </c:pt>
                <c:pt idx="243">
                  <c:v>5.985249606299214</c:v>
                </c:pt>
                <c:pt idx="244">
                  <c:v>6.05</c:v>
                </c:pt>
                <c:pt idx="245">
                  <c:v>6.030413410433072</c:v>
                </c:pt>
                <c:pt idx="246">
                  <c:v>6.015486195866143</c:v>
                </c:pt>
                <c:pt idx="247">
                  <c:v>6.05</c:v>
                </c:pt>
                <c:pt idx="248">
                  <c:v>6.037069660433072</c:v>
                </c:pt>
                <c:pt idx="249">
                  <c:v>6.020145570866143</c:v>
                </c:pt>
                <c:pt idx="250">
                  <c:v>6.002555856299214</c:v>
                </c:pt>
                <c:pt idx="251">
                  <c:v>5.975647391732285</c:v>
                </c:pt>
                <c:pt idx="252">
                  <c:v>5.946076427165357</c:v>
                </c:pt>
                <c:pt idx="253">
                  <c:v>5.913842962598428</c:v>
                </c:pt>
                <c:pt idx="254">
                  <c:v>5.894256373031499</c:v>
                </c:pt>
                <c:pt idx="255">
                  <c:v>5.877332283464571</c:v>
                </c:pt>
                <c:pt idx="256">
                  <c:v>5.853086318897642</c:v>
                </c:pt>
                <c:pt idx="257">
                  <c:v>5.831502854330713</c:v>
                </c:pt>
                <c:pt idx="258">
                  <c:v>5.808588139763784</c:v>
                </c:pt>
                <c:pt idx="259">
                  <c:v>5.787004675196855</c:v>
                </c:pt>
                <c:pt idx="260">
                  <c:v>5.763424335629925</c:v>
                </c:pt>
                <c:pt idx="261">
                  <c:v>5.738512746062996</c:v>
                </c:pt>
                <c:pt idx="262">
                  <c:v>5.720257406496067</c:v>
                </c:pt>
                <c:pt idx="263">
                  <c:v>5.697342691929138</c:v>
                </c:pt>
                <c:pt idx="264">
                  <c:v>5.667771727362209</c:v>
                </c:pt>
                <c:pt idx="265">
                  <c:v>5.638200762795279</c:v>
                </c:pt>
                <c:pt idx="266">
                  <c:v>5.61462042322835</c:v>
                </c:pt>
                <c:pt idx="267">
                  <c:v>5.594368208661421</c:v>
                </c:pt>
                <c:pt idx="268">
                  <c:v>5.5714534940944915</c:v>
                </c:pt>
                <c:pt idx="269">
                  <c:v>5.551866904527562</c:v>
                </c:pt>
                <c:pt idx="270">
                  <c:v>5.537605314960633</c:v>
                </c:pt>
                <c:pt idx="271">
                  <c:v>5.530665600393704</c:v>
                </c:pt>
                <c:pt idx="272">
                  <c:v>5.509747760826774</c:v>
                </c:pt>
                <c:pt idx="273">
                  <c:v>5.4881642962598445</c:v>
                </c:pt>
                <c:pt idx="274">
                  <c:v>5.4632527066929155</c:v>
                </c:pt>
                <c:pt idx="275">
                  <c:v>5.72352445045932</c:v>
                </c:pt>
                <c:pt idx="276">
                  <c:v>5.709598277559057</c:v>
                </c:pt>
                <c:pt idx="277">
                  <c:v>5.6945085629921275</c:v>
                </c:pt>
                <c:pt idx="278">
                  <c:v>5.678915723425199</c:v>
                </c:pt>
                <c:pt idx="279">
                  <c:v>5.661991633858269</c:v>
                </c:pt>
                <c:pt idx="280">
                  <c:v>5.64240504429134</c:v>
                </c:pt>
                <c:pt idx="281">
                  <c:v>5.623484079724411</c:v>
                </c:pt>
                <c:pt idx="282">
                  <c:v>5.595909990157481</c:v>
                </c:pt>
                <c:pt idx="283">
                  <c:v>5.572995275590552</c:v>
                </c:pt>
                <c:pt idx="284">
                  <c:v>5.5560711860236225</c:v>
                </c:pt>
                <c:pt idx="285">
                  <c:v>5.537815846456693</c:v>
                </c:pt>
                <c:pt idx="286">
                  <c:v>5.519560506889764</c:v>
                </c:pt>
                <c:pt idx="287">
                  <c:v>5.722928708989501</c:v>
                </c:pt>
                <c:pt idx="288">
                  <c:v>5.716654619422572</c:v>
                </c:pt>
                <c:pt idx="289">
                  <c:v>6.05</c:v>
                </c:pt>
                <c:pt idx="290">
                  <c:v>6.046561327099738</c:v>
                </c:pt>
                <c:pt idx="291">
                  <c:v>6.036293487532809</c:v>
                </c:pt>
                <c:pt idx="292">
                  <c:v>6.024694397965881</c:v>
                </c:pt>
                <c:pt idx="293">
                  <c:v>6.014426558398952</c:v>
                </c:pt>
                <c:pt idx="294">
                  <c:v>6.05</c:v>
                </c:pt>
                <c:pt idx="295">
                  <c:v>6.0324102854330715</c:v>
                </c:pt>
                <c:pt idx="296">
                  <c:v>6.014154945866142</c:v>
                </c:pt>
                <c:pt idx="297">
                  <c:v>6.001224606299214</c:v>
                </c:pt>
                <c:pt idx="298">
                  <c:v>5.987628641732285</c:v>
                </c:pt>
                <c:pt idx="299">
                  <c:v>5.978692052165357</c:v>
                </c:pt>
                <c:pt idx="300">
                  <c:v>5.955777337598428</c:v>
                </c:pt>
                <c:pt idx="301">
                  <c:v>5.939518873031499</c:v>
                </c:pt>
                <c:pt idx="302">
                  <c:v>5.923260408464571</c:v>
                </c:pt>
                <c:pt idx="303">
                  <c:v>5.907667568897642</c:v>
                </c:pt>
                <c:pt idx="304">
                  <c:v>5.896068479330713</c:v>
                </c:pt>
                <c:pt idx="305">
                  <c:v>5.8871318897637845</c:v>
                </c:pt>
                <c:pt idx="306">
                  <c:v>5.876198425196856</c:v>
                </c:pt>
                <c:pt idx="307">
                  <c:v>6.05</c:v>
                </c:pt>
                <c:pt idx="308">
                  <c:v>6.05</c:v>
                </c:pt>
                <c:pt idx="309">
                  <c:v>6.05</c:v>
                </c:pt>
                <c:pt idx="310">
                  <c:v>6.047389452099738</c:v>
                </c:pt>
                <c:pt idx="311">
                  <c:v>6.043777862532809</c:v>
                </c:pt>
                <c:pt idx="312">
                  <c:v>6.040166272965881</c:v>
                </c:pt>
                <c:pt idx="313">
                  <c:v>6.021910933398952</c:v>
                </c:pt>
                <c:pt idx="314">
                  <c:v>6.004321218832024</c:v>
                </c:pt>
                <c:pt idx="315">
                  <c:v>5.999378379265095</c:v>
                </c:pt>
                <c:pt idx="316">
                  <c:v>5.990441789698166</c:v>
                </c:pt>
                <c:pt idx="317">
                  <c:v>5.974848950131237</c:v>
                </c:pt>
                <c:pt idx="318">
                  <c:v>5.965246735564309</c:v>
                </c:pt>
                <c:pt idx="319">
                  <c:v>5.955812229330713</c:v>
                </c:pt>
                <c:pt idx="320">
                  <c:v>5.940885014763785</c:v>
                </c:pt>
                <c:pt idx="321">
                  <c:v>5.917304675196856</c:v>
                </c:pt>
                <c:pt idx="322">
                  <c:v>5.898383710629927</c:v>
                </c:pt>
                <c:pt idx="323">
                  <c:v>5.898100246062999</c:v>
                </c:pt>
                <c:pt idx="324">
                  <c:v>5.88849803149607</c:v>
                </c:pt>
                <c:pt idx="325">
                  <c:v>5.8828895669291414</c:v>
                </c:pt>
                <c:pt idx="326">
                  <c:v>5.860640477362213</c:v>
                </c:pt>
                <c:pt idx="327">
                  <c:v>5.844382012795284</c:v>
                </c:pt>
                <c:pt idx="328">
                  <c:v>5.839439173228356</c:v>
                </c:pt>
                <c:pt idx="329">
                  <c:v>5.829171333661427</c:v>
                </c:pt>
                <c:pt idx="330">
                  <c:v>5.818237869094498</c:v>
                </c:pt>
                <c:pt idx="331">
                  <c:v>5.803976279527569</c:v>
                </c:pt>
                <c:pt idx="332">
                  <c:v>5.79637093996064</c:v>
                </c:pt>
                <c:pt idx="333">
                  <c:v>5.79275935039371</c:v>
                </c:pt>
                <c:pt idx="334">
                  <c:v>5.775169635826781</c:v>
                </c:pt>
                <c:pt idx="335">
                  <c:v>5.7615736712598515</c:v>
                </c:pt>
                <c:pt idx="336">
                  <c:v>5.749308956692922</c:v>
                </c:pt>
                <c:pt idx="337">
                  <c:v>5.7350473671259925</c:v>
                </c:pt>
                <c:pt idx="338">
                  <c:v>5.722782652559063</c:v>
                </c:pt>
                <c:pt idx="339">
                  <c:v>5.715842937992134</c:v>
                </c:pt>
                <c:pt idx="340">
                  <c:v>5.7109000984252045</c:v>
                </c:pt>
                <c:pt idx="341">
                  <c:v>5.700632258858276</c:v>
                </c:pt>
                <c:pt idx="342">
                  <c:v>5.692361294291346</c:v>
                </c:pt>
                <c:pt idx="343">
                  <c:v>5.684755954724417</c:v>
                </c:pt>
                <c:pt idx="344">
                  <c:v>5.670494365157488</c:v>
                </c:pt>
                <c:pt idx="345">
                  <c:v>5.660226525590558</c:v>
                </c:pt>
                <c:pt idx="346">
                  <c:v>5.6512899360236295</c:v>
                </c:pt>
                <c:pt idx="347">
                  <c:v>5.6430189714567</c:v>
                </c:pt>
                <c:pt idx="348">
                  <c:v>5.63208550688977</c:v>
                </c:pt>
                <c:pt idx="349">
                  <c:v>5.623481729822841</c:v>
                </c:pt>
                <c:pt idx="350">
                  <c:v>5.617207640255912</c:v>
                </c:pt>
                <c:pt idx="351">
                  <c:v>5.610933550688983</c:v>
                </c:pt>
                <c:pt idx="352">
                  <c:v>6.05</c:v>
                </c:pt>
                <c:pt idx="353">
                  <c:v>6.05</c:v>
                </c:pt>
                <c:pt idx="354">
                  <c:v>6.05</c:v>
                </c:pt>
                <c:pt idx="355">
                  <c:v>6.047719660433072</c:v>
                </c:pt>
                <c:pt idx="356">
                  <c:v>6.044773695866143</c:v>
                </c:pt>
                <c:pt idx="357">
                  <c:v>6.05</c:v>
                </c:pt>
                <c:pt idx="358">
                  <c:v>6.045722785433071</c:v>
                </c:pt>
                <c:pt idx="359">
                  <c:v>6.038783070866143</c:v>
                </c:pt>
                <c:pt idx="360">
                  <c:v>6.031843356299214</c:v>
                </c:pt>
                <c:pt idx="361">
                  <c:v>6.030228641732285</c:v>
                </c:pt>
                <c:pt idx="362">
                  <c:v>6.019960802165357</c:v>
                </c:pt>
                <c:pt idx="363">
                  <c:v>6.013021087598428</c:v>
                </c:pt>
                <c:pt idx="364">
                  <c:v>6.0027532480315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'Dry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'Dry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22502177"/>
        <c:axId val="1193002"/>
      </c:scatterChart>
      <c:valAx>
        <c:axId val="22502177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3002"/>
        <c:crosses val="autoZero"/>
        <c:crossBetween val="midCat"/>
        <c:dispUnits/>
        <c:majorUnit val="30"/>
      </c:valAx>
      <c:valAx>
        <c:axId val="11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021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3915"/>
          <c:w val="0.167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155</xdr:row>
      <xdr:rowOff>76200</xdr:rowOff>
    </xdr:from>
    <xdr:to>
      <xdr:col>14</xdr:col>
      <xdr:colOff>361950</xdr:colOff>
      <xdr:row>168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5707975"/>
          <a:ext cx="4857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129</xdr:row>
      <xdr:rowOff>95250</xdr:rowOff>
    </xdr:from>
    <xdr:to>
      <xdr:col>14</xdr:col>
      <xdr:colOff>95250</xdr:colOff>
      <xdr:row>143</xdr:row>
      <xdr:rowOff>142875</xdr:rowOff>
    </xdr:to>
    <xdr:graphicFrame>
      <xdr:nvGraphicFramePr>
        <xdr:cNvPr id="2" name="Chart 3"/>
        <xdr:cNvGraphicFramePr/>
      </xdr:nvGraphicFramePr>
      <xdr:xfrm>
        <a:off x="4600575" y="21212175"/>
        <a:ext cx="43624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552450</xdr:colOff>
      <xdr:row>155</xdr:row>
      <xdr:rowOff>47625</xdr:rowOff>
    </xdr:from>
    <xdr:ext cx="2809875" cy="190500"/>
    <xdr:sp>
      <xdr:nvSpPr>
        <xdr:cNvPr id="3" name="TextBox 4"/>
        <xdr:cNvSpPr txBox="1">
          <a:spLocks noChangeArrowheads="1"/>
        </xdr:cNvSpPr>
      </xdr:nvSpPr>
      <xdr:spPr>
        <a:xfrm>
          <a:off x="5629275" y="25679400"/>
          <a:ext cx="2809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Crop Coefficient Kc values from Table 12 of FAO 56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6"/>
        <xdr:cNvGraphicFramePr/>
      </xdr:nvGraphicFramePr>
      <xdr:xfrm>
        <a:off x="4533900" y="114300"/>
        <a:ext cx="619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4476750" y="114300"/>
        <a:ext cx="6238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8515625" style="0" customWidth="1"/>
    <col min="6" max="6" width="10.421875" style="0" customWidth="1"/>
    <col min="11" max="11" width="10.140625" style="0" customWidth="1"/>
    <col min="12" max="12" width="9.421875" style="0" customWidth="1"/>
    <col min="13" max="13" width="9.8515625" style="0" customWidth="1"/>
  </cols>
  <sheetData>
    <row r="1" ht="12.75">
      <c r="A1" s="35" t="s">
        <v>39</v>
      </c>
    </row>
    <row r="2" ht="12.75">
      <c r="A2" s="35"/>
    </row>
    <row r="3" ht="12.75">
      <c r="A3" s="35" t="s">
        <v>92</v>
      </c>
    </row>
    <row r="4" ht="12.75">
      <c r="A4" t="s">
        <v>82</v>
      </c>
    </row>
    <row r="5" ht="12.75">
      <c r="A5" t="s">
        <v>170</v>
      </c>
    </row>
    <row r="7" ht="12.75">
      <c r="B7" s="68" t="s">
        <v>87</v>
      </c>
    </row>
    <row r="8" ht="12.75">
      <c r="B8" s="68" t="s">
        <v>207</v>
      </c>
    </row>
    <row r="9" spans="2:3" ht="12.75">
      <c r="B9" s="68"/>
      <c r="C9" t="s">
        <v>208</v>
      </c>
    </row>
    <row r="10" spans="2:3" ht="12.75">
      <c r="B10" s="68"/>
      <c r="C10" t="s">
        <v>209</v>
      </c>
    </row>
    <row r="11" spans="2:3" ht="12.75">
      <c r="B11" s="68"/>
      <c r="C11" t="s">
        <v>0</v>
      </c>
    </row>
    <row r="12" ht="12.75">
      <c r="B12" s="68" t="s">
        <v>171</v>
      </c>
    </row>
    <row r="13" ht="12.75">
      <c r="B13" s="68" t="s">
        <v>85</v>
      </c>
    </row>
    <row r="14" spans="2:3" ht="12.75">
      <c r="B14" s="68"/>
      <c r="C14" t="s">
        <v>86</v>
      </c>
    </row>
    <row r="15" ht="12.75">
      <c r="B15" s="68" t="s">
        <v>84</v>
      </c>
    </row>
    <row r="16" ht="12.75">
      <c r="C16" t="s">
        <v>83</v>
      </c>
    </row>
    <row r="18" ht="12.75">
      <c r="A18" t="s">
        <v>210</v>
      </c>
    </row>
    <row r="20" ht="12.75">
      <c r="A20" t="s">
        <v>123</v>
      </c>
    </row>
    <row r="21" ht="12.75">
      <c r="B21" t="s">
        <v>1</v>
      </c>
    </row>
    <row r="23" ht="12.75">
      <c r="A23" s="35" t="s">
        <v>80</v>
      </c>
    </row>
    <row r="24" spans="1:7" ht="12.75">
      <c r="A24" t="s">
        <v>104</v>
      </c>
      <c r="F24" s="72"/>
      <c r="G24" t="s">
        <v>108</v>
      </c>
    </row>
    <row r="25" ht="12.75">
      <c r="A25" s="75" t="s">
        <v>110</v>
      </c>
    </row>
    <row r="26" ht="12.75">
      <c r="B26" s="68" t="s">
        <v>105</v>
      </c>
    </row>
    <row r="27" ht="12.75">
      <c r="B27" s="68" t="s">
        <v>106</v>
      </c>
    </row>
    <row r="28" ht="12.75">
      <c r="B28" s="68" t="s">
        <v>107</v>
      </c>
    </row>
    <row r="29" ht="12.75">
      <c r="B29" s="68" t="s">
        <v>122</v>
      </c>
    </row>
    <row r="30" ht="12.75">
      <c r="C30" t="s">
        <v>111</v>
      </c>
    </row>
    <row r="31" ht="12.75">
      <c r="C31" t="s">
        <v>113</v>
      </c>
    </row>
    <row r="32" ht="12.75">
      <c r="C32" t="s">
        <v>112</v>
      </c>
    </row>
    <row r="34" ht="12.75">
      <c r="A34" s="75" t="s">
        <v>121</v>
      </c>
    </row>
    <row r="35" ht="12.75">
      <c r="A35" t="s">
        <v>115</v>
      </c>
    </row>
    <row r="36" spans="1:13" ht="12.75">
      <c r="A36" t="s">
        <v>11</v>
      </c>
      <c r="L36" s="73"/>
      <c r="M36" s="74"/>
    </row>
    <row r="37" ht="12.75">
      <c r="A37" t="s">
        <v>114</v>
      </c>
    </row>
    <row r="38" ht="12.75">
      <c r="A38" t="s">
        <v>12</v>
      </c>
    </row>
    <row r="40" ht="12.75">
      <c r="A40" s="75" t="s">
        <v>109</v>
      </c>
    </row>
    <row r="41" ht="12.75">
      <c r="B41" s="68" t="s">
        <v>13</v>
      </c>
    </row>
    <row r="42" ht="12.75">
      <c r="C42" t="s">
        <v>116</v>
      </c>
    </row>
    <row r="43" ht="12.75">
      <c r="B43" s="68" t="s">
        <v>117</v>
      </c>
    </row>
    <row r="44" ht="12.75">
      <c r="B44" s="68" t="s">
        <v>118</v>
      </c>
    </row>
    <row r="45" ht="12.75">
      <c r="B45" s="68" t="s">
        <v>119</v>
      </c>
    </row>
    <row r="46" ht="12.75">
      <c r="C46" t="s">
        <v>120</v>
      </c>
    </row>
    <row r="47" ht="12.75">
      <c r="B47" s="68" t="s">
        <v>229</v>
      </c>
    </row>
    <row r="48" ht="12.75">
      <c r="C48" t="s">
        <v>231</v>
      </c>
    </row>
    <row r="49" ht="12.75">
      <c r="C49" t="s">
        <v>230</v>
      </c>
    </row>
    <row r="50" ht="12.75">
      <c r="C50" t="s">
        <v>232</v>
      </c>
    </row>
    <row r="52" ht="12.75">
      <c r="A52" s="35" t="s">
        <v>8</v>
      </c>
    </row>
    <row r="53" ht="12.75">
      <c r="A53" t="s">
        <v>167</v>
      </c>
    </row>
    <row r="54" ht="15.75">
      <c r="B54" t="s">
        <v>166</v>
      </c>
    </row>
    <row r="55" ht="15.75">
      <c r="C55" t="s">
        <v>41</v>
      </c>
    </row>
    <row r="56" ht="12.75">
      <c r="C56" t="s">
        <v>40</v>
      </c>
    </row>
    <row r="57" ht="12.75">
      <c r="C57" t="s">
        <v>43</v>
      </c>
    </row>
    <row r="58" ht="12.75">
      <c r="C58" t="s">
        <v>44</v>
      </c>
    </row>
    <row r="60" ht="12.75">
      <c r="A60" t="s">
        <v>168</v>
      </c>
    </row>
    <row r="61" ht="12.75">
      <c r="A61" t="s">
        <v>227</v>
      </c>
    </row>
    <row r="62" ht="12.75">
      <c r="A62" t="s">
        <v>228</v>
      </c>
    </row>
    <row r="64" ht="12.75">
      <c r="A64" s="75" t="s">
        <v>2</v>
      </c>
    </row>
    <row r="65" ht="12.75">
      <c r="B65" t="s">
        <v>81</v>
      </c>
    </row>
    <row r="67" ht="12.75">
      <c r="A67" t="s">
        <v>5</v>
      </c>
    </row>
    <row r="68" ht="12.75">
      <c r="B68" t="s">
        <v>93</v>
      </c>
    </row>
    <row r="69" ht="12.75">
      <c r="C69" t="s">
        <v>4</v>
      </c>
    </row>
    <row r="70" ht="12.75">
      <c r="C70" t="s">
        <v>6</v>
      </c>
    </row>
    <row r="71" ht="12.75">
      <c r="C71" t="s">
        <v>94</v>
      </c>
    </row>
    <row r="73" ht="12.75">
      <c r="A73" t="s">
        <v>95</v>
      </c>
    </row>
    <row r="74" ht="12.75">
      <c r="B74" t="s">
        <v>96</v>
      </c>
    </row>
    <row r="75" ht="12.75">
      <c r="C75" t="s">
        <v>97</v>
      </c>
    </row>
    <row r="76" ht="12.75">
      <c r="C76" t="s">
        <v>98</v>
      </c>
    </row>
    <row r="77" ht="12.75">
      <c r="C77" t="s">
        <v>100</v>
      </c>
    </row>
    <row r="78" ht="12.75">
      <c r="C78" t="s">
        <v>101</v>
      </c>
    </row>
    <row r="79" ht="12.75">
      <c r="C79" t="s">
        <v>99</v>
      </c>
    </row>
    <row r="81" ht="12.75">
      <c r="B81" t="s">
        <v>225</v>
      </c>
    </row>
    <row r="82" ht="12.75">
      <c r="B82" t="s">
        <v>211</v>
      </c>
    </row>
    <row r="83" ht="13.5" thickBot="1"/>
    <row r="84" spans="3:13" ht="13.5" thickTop="1">
      <c r="C84" s="105" t="s">
        <v>223</v>
      </c>
      <c r="D84" s="96"/>
      <c r="E84" s="96"/>
      <c r="F84" s="96"/>
      <c r="G84" s="96"/>
      <c r="H84" s="96"/>
      <c r="I84" s="96"/>
      <c r="J84" s="96"/>
      <c r="K84" s="96"/>
      <c r="L84" s="96"/>
      <c r="M84" s="97"/>
    </row>
    <row r="85" spans="3:13" ht="12.75">
      <c r="C85" s="106" t="s">
        <v>224</v>
      </c>
      <c r="D85" s="74"/>
      <c r="E85" s="74"/>
      <c r="F85" s="74"/>
      <c r="G85" s="74"/>
      <c r="H85" s="74"/>
      <c r="I85" s="74"/>
      <c r="J85" s="74"/>
      <c r="K85" s="74"/>
      <c r="L85" s="74"/>
      <c r="M85" s="99"/>
    </row>
    <row r="86" spans="3:13" ht="12.75">
      <c r="C86" s="98"/>
      <c r="D86" s="74"/>
      <c r="E86" s="74"/>
      <c r="F86" s="74"/>
      <c r="G86" s="74"/>
      <c r="H86" s="74"/>
      <c r="I86" s="74"/>
      <c r="J86" s="74"/>
      <c r="K86" s="74"/>
      <c r="L86" s="74"/>
      <c r="M86" s="99"/>
    </row>
    <row r="87" spans="3:13" ht="12.75">
      <c r="C87" s="98" t="s">
        <v>219</v>
      </c>
      <c r="D87" s="74"/>
      <c r="E87" s="74"/>
      <c r="F87" s="74"/>
      <c r="G87" s="74"/>
      <c r="H87" s="74"/>
      <c r="I87" s="74"/>
      <c r="J87" s="74"/>
      <c r="K87" s="74"/>
      <c r="L87" s="74"/>
      <c r="M87" s="99"/>
    </row>
    <row r="88" spans="3:13" ht="12.75">
      <c r="C88" s="98" t="s">
        <v>213</v>
      </c>
      <c r="D88" s="74"/>
      <c r="E88" s="74"/>
      <c r="F88" s="74"/>
      <c r="G88" s="74"/>
      <c r="H88" s="74"/>
      <c r="I88" s="74"/>
      <c r="J88" s="74"/>
      <c r="K88" s="74"/>
      <c r="L88" s="74"/>
      <c r="M88" s="99"/>
    </row>
    <row r="89" spans="3:13" ht="12.75">
      <c r="C89" s="98"/>
      <c r="D89" s="74" t="s">
        <v>212</v>
      </c>
      <c r="E89" s="74"/>
      <c r="F89" s="74"/>
      <c r="G89" s="74"/>
      <c r="H89" s="74"/>
      <c r="I89" s="74"/>
      <c r="J89" s="74"/>
      <c r="K89" s="74"/>
      <c r="L89" s="74"/>
      <c r="M89" s="99"/>
    </row>
    <row r="90" spans="3:13" ht="12.75">
      <c r="C90" s="98" t="s">
        <v>226</v>
      </c>
      <c r="D90" s="74"/>
      <c r="E90" s="74"/>
      <c r="F90" s="74"/>
      <c r="G90" s="74"/>
      <c r="H90" s="74"/>
      <c r="I90" s="74"/>
      <c r="J90" s="74"/>
      <c r="K90" s="74"/>
      <c r="L90" s="74"/>
      <c r="M90" s="99"/>
    </row>
    <row r="91" spans="3:13" ht="12.75">
      <c r="C91" s="98" t="s">
        <v>214</v>
      </c>
      <c r="D91" s="74"/>
      <c r="E91" s="74"/>
      <c r="F91" s="74"/>
      <c r="G91" s="74"/>
      <c r="H91" s="74"/>
      <c r="I91" s="74"/>
      <c r="J91" s="74"/>
      <c r="K91" s="74"/>
      <c r="L91" s="74"/>
      <c r="M91" s="99"/>
    </row>
    <row r="92" spans="3:13" ht="12.75">
      <c r="C92" s="98"/>
      <c r="D92" s="74" t="s">
        <v>215</v>
      </c>
      <c r="E92" s="74"/>
      <c r="F92" s="74"/>
      <c r="G92" s="74"/>
      <c r="H92" s="74"/>
      <c r="I92" s="74"/>
      <c r="J92" s="74"/>
      <c r="K92" s="74"/>
      <c r="L92" s="74"/>
      <c r="M92" s="99"/>
    </row>
    <row r="93" spans="3:13" ht="12.75">
      <c r="C93" s="98" t="s">
        <v>216</v>
      </c>
      <c r="D93" s="74"/>
      <c r="E93" s="74"/>
      <c r="F93" s="74"/>
      <c r="G93" s="74"/>
      <c r="H93" s="74"/>
      <c r="I93" s="74"/>
      <c r="J93" s="74"/>
      <c r="K93" s="74"/>
      <c r="L93" s="74"/>
      <c r="M93" s="99"/>
    </row>
    <row r="94" spans="3:13" ht="12.75">
      <c r="C94" s="98"/>
      <c r="D94" s="100" t="s">
        <v>217</v>
      </c>
      <c r="E94" s="74"/>
      <c r="F94" s="74"/>
      <c r="G94" s="74"/>
      <c r="H94" s="74"/>
      <c r="I94" s="74"/>
      <c r="J94" s="74"/>
      <c r="K94" s="74"/>
      <c r="L94" s="74"/>
      <c r="M94" s="99"/>
    </row>
    <row r="95" spans="3:13" ht="12.75">
      <c r="C95" s="98" t="s">
        <v>218</v>
      </c>
      <c r="D95" s="100"/>
      <c r="E95" s="74"/>
      <c r="F95" s="74"/>
      <c r="G95" s="74"/>
      <c r="H95" s="74"/>
      <c r="I95" s="74"/>
      <c r="J95" s="74"/>
      <c r="K95" s="74"/>
      <c r="L95" s="74"/>
      <c r="M95" s="99"/>
    </row>
    <row r="96" spans="3:13" ht="12.75">
      <c r="C96" s="98"/>
      <c r="D96" s="100" t="s">
        <v>220</v>
      </c>
      <c r="E96" s="74"/>
      <c r="F96" s="74"/>
      <c r="G96" s="74"/>
      <c r="H96" s="74"/>
      <c r="I96" s="74"/>
      <c r="J96" s="74"/>
      <c r="K96" s="74"/>
      <c r="L96" s="74"/>
      <c r="M96" s="99"/>
    </row>
    <row r="97" spans="3:13" ht="12.75">
      <c r="C97" s="98" t="s">
        <v>221</v>
      </c>
      <c r="D97" s="100"/>
      <c r="E97" s="74"/>
      <c r="F97" s="74"/>
      <c r="G97" s="74"/>
      <c r="H97" s="74"/>
      <c r="I97" s="74"/>
      <c r="J97" s="74"/>
      <c r="K97" s="74"/>
      <c r="L97" s="74"/>
      <c r="M97" s="99"/>
    </row>
    <row r="98" spans="3:13" ht="13.5" thickBot="1">
      <c r="C98" s="101" t="s">
        <v>222</v>
      </c>
      <c r="D98" s="102"/>
      <c r="E98" s="103"/>
      <c r="F98" s="103"/>
      <c r="G98" s="103"/>
      <c r="H98" s="103"/>
      <c r="I98" s="103"/>
      <c r="J98" s="103"/>
      <c r="K98" s="103"/>
      <c r="L98" s="103"/>
      <c r="M98" s="104"/>
    </row>
    <row r="99" ht="13.5" thickTop="1"/>
    <row r="100" ht="12.75">
      <c r="A100" t="s">
        <v>102</v>
      </c>
    </row>
    <row r="101" ht="12.75">
      <c r="A101" t="s">
        <v>103</v>
      </c>
    </row>
    <row r="103" ht="12.75">
      <c r="A103" s="75" t="s">
        <v>3</v>
      </c>
    </row>
    <row r="104" ht="15.75">
      <c r="B104" t="s">
        <v>124</v>
      </c>
    </row>
    <row r="105" ht="12.75">
      <c r="C105" t="s">
        <v>125</v>
      </c>
    </row>
    <row r="106" ht="15.75">
      <c r="C106" t="s">
        <v>126</v>
      </c>
    </row>
    <row r="107" ht="15.75">
      <c r="C107" t="s">
        <v>127</v>
      </c>
    </row>
    <row r="108" ht="12.75">
      <c r="C108" t="s">
        <v>128</v>
      </c>
    </row>
    <row r="109" ht="12.75">
      <c r="C109" t="s">
        <v>129</v>
      </c>
    </row>
    <row r="111" ht="12.75">
      <c r="B111" t="s">
        <v>132</v>
      </c>
    </row>
    <row r="112" ht="12.75">
      <c r="B112" t="s">
        <v>7</v>
      </c>
    </row>
    <row r="113" ht="12.75">
      <c r="B113" t="s">
        <v>137</v>
      </c>
    </row>
    <row r="114" ht="12.75">
      <c r="C114" t="s">
        <v>130</v>
      </c>
    </row>
    <row r="115" ht="12.75">
      <c r="D115" t="s">
        <v>163</v>
      </c>
    </row>
    <row r="116" ht="12.75">
      <c r="D116" t="s">
        <v>133</v>
      </c>
    </row>
    <row r="117" ht="12.75">
      <c r="D117" t="s">
        <v>131</v>
      </c>
    </row>
    <row r="118" ht="12.75">
      <c r="C118" t="s">
        <v>38</v>
      </c>
    </row>
    <row r="119" ht="12.75">
      <c r="D119" t="s">
        <v>138</v>
      </c>
    </row>
    <row r="120" ht="12.75">
      <c r="D120" t="s">
        <v>134</v>
      </c>
    </row>
    <row r="122" ht="12.75">
      <c r="B122" t="s">
        <v>135</v>
      </c>
    </row>
    <row r="123" ht="12.75">
      <c r="B123" t="s">
        <v>136</v>
      </c>
    </row>
    <row r="125" ht="12.75">
      <c r="B125" t="s">
        <v>139</v>
      </c>
    </row>
    <row r="126" ht="12.75">
      <c r="B126" s="35" t="s">
        <v>165</v>
      </c>
    </row>
    <row r="127" ht="12.75">
      <c r="B127" t="s">
        <v>164</v>
      </c>
    </row>
    <row r="130" spans="2:7" ht="12.75">
      <c r="B130" s="76" t="s">
        <v>155</v>
      </c>
      <c r="C130" s="77"/>
      <c r="D130" s="77"/>
      <c r="E130" s="77"/>
      <c r="F130" s="77"/>
      <c r="G130" s="78"/>
    </row>
    <row r="131" spans="2:7" ht="33.75">
      <c r="B131" s="79" t="s">
        <v>140</v>
      </c>
      <c r="C131" s="80" t="s">
        <v>141</v>
      </c>
      <c r="D131" s="80" t="s">
        <v>156</v>
      </c>
      <c r="E131" s="80" t="s">
        <v>157</v>
      </c>
      <c r="F131" s="80" t="s">
        <v>160</v>
      </c>
      <c r="G131" s="81" t="s">
        <v>16</v>
      </c>
    </row>
    <row r="132" spans="2:8" ht="12.75">
      <c r="B132" s="82" t="s">
        <v>142</v>
      </c>
      <c r="C132" s="83">
        <v>1</v>
      </c>
      <c r="D132" s="84">
        <v>1.75</v>
      </c>
      <c r="E132" s="85">
        <v>3.461458333333344</v>
      </c>
      <c r="F132" s="86">
        <v>2.27</v>
      </c>
      <c r="G132" s="87">
        <f>F132/E132</f>
        <v>0.655792958170326</v>
      </c>
      <c r="H132" s="16"/>
    </row>
    <row r="133" spans="2:8" ht="12.75">
      <c r="B133" s="82" t="s">
        <v>143</v>
      </c>
      <c r="C133" s="83">
        <v>2</v>
      </c>
      <c r="D133" s="84">
        <v>2.5</v>
      </c>
      <c r="E133" s="85">
        <v>3.8990625000000065</v>
      </c>
      <c r="F133" s="86">
        <v>2.72</v>
      </c>
      <c r="G133" s="87">
        <f aca="true" t="shared" si="0" ref="G133:G144">F133/E133</f>
        <v>0.6976035906067153</v>
      </c>
      <c r="H133" s="16"/>
    </row>
    <row r="134" spans="2:8" ht="12.75">
      <c r="B134" s="82" t="s">
        <v>144</v>
      </c>
      <c r="C134" s="83">
        <v>3</v>
      </c>
      <c r="D134" s="84">
        <v>1.75</v>
      </c>
      <c r="E134" s="85">
        <v>5.775312499999994</v>
      </c>
      <c r="F134" s="86">
        <v>4.34</v>
      </c>
      <c r="G134" s="87">
        <f t="shared" si="0"/>
        <v>0.7514744873112934</v>
      </c>
      <c r="H134" s="16"/>
    </row>
    <row r="135" spans="2:8" ht="12.75">
      <c r="B135" s="82" t="s">
        <v>145</v>
      </c>
      <c r="C135" s="83">
        <v>4</v>
      </c>
      <c r="D135" s="84">
        <v>3.25</v>
      </c>
      <c r="E135" s="85">
        <v>6.542291666666668</v>
      </c>
      <c r="F135" s="86">
        <v>5.27</v>
      </c>
      <c r="G135" s="87">
        <f t="shared" si="0"/>
        <v>0.8055281342546888</v>
      </c>
      <c r="H135" s="16"/>
    </row>
    <row r="136" spans="2:8" ht="12.75">
      <c r="B136" s="82" t="s">
        <v>146</v>
      </c>
      <c r="C136" s="83">
        <v>5</v>
      </c>
      <c r="D136" s="84">
        <v>4.25</v>
      </c>
      <c r="E136" s="85">
        <v>7.445625</v>
      </c>
      <c r="F136" s="86">
        <v>6.39</v>
      </c>
      <c r="G136" s="87">
        <f t="shared" si="0"/>
        <v>0.8582221102996727</v>
      </c>
      <c r="H136" s="16"/>
    </row>
    <row r="137" spans="2:8" ht="12.75">
      <c r="B137" s="82" t="s">
        <v>147</v>
      </c>
      <c r="C137" s="83">
        <v>6</v>
      </c>
      <c r="D137" s="84">
        <v>3.25</v>
      </c>
      <c r="E137" s="85">
        <v>9.141458333333317</v>
      </c>
      <c r="F137" s="86">
        <v>7.15</v>
      </c>
      <c r="G137" s="87">
        <f t="shared" si="0"/>
        <v>0.7821509150162963</v>
      </c>
      <c r="H137" s="16"/>
    </row>
    <row r="138" spans="2:8" ht="12.75">
      <c r="B138" s="82" t="s">
        <v>148</v>
      </c>
      <c r="C138" s="83">
        <v>7</v>
      </c>
      <c r="D138" s="84">
        <v>2</v>
      </c>
      <c r="E138" s="85">
        <v>10.303333333333326</v>
      </c>
      <c r="F138" s="86">
        <v>7.22</v>
      </c>
      <c r="G138" s="87">
        <f t="shared" si="0"/>
        <v>0.7007440957618899</v>
      </c>
      <c r="H138" s="16"/>
    </row>
    <row r="139" spans="2:8" ht="12.75">
      <c r="B139" s="82" t="s">
        <v>149</v>
      </c>
      <c r="C139" s="83">
        <v>8</v>
      </c>
      <c r="D139" s="84">
        <v>2.25</v>
      </c>
      <c r="E139" s="85">
        <v>9.99260416666666</v>
      </c>
      <c r="F139" s="86">
        <v>7.25</v>
      </c>
      <c r="G139" s="87">
        <f t="shared" si="0"/>
        <v>0.7255365947732182</v>
      </c>
      <c r="H139" s="16"/>
    </row>
    <row r="140" spans="2:8" ht="12.75">
      <c r="B140" s="82" t="s">
        <v>150</v>
      </c>
      <c r="C140" s="83">
        <v>9</v>
      </c>
      <c r="D140" s="84">
        <v>4</v>
      </c>
      <c r="E140" s="85">
        <v>7.497916666666665</v>
      </c>
      <c r="F140" s="86">
        <v>5.57</v>
      </c>
      <c r="G140" s="87">
        <f t="shared" si="0"/>
        <v>0.7428730202834123</v>
      </c>
      <c r="H140" s="16"/>
    </row>
    <row r="141" spans="2:8" ht="12.75">
      <c r="B141" s="82" t="s">
        <v>151</v>
      </c>
      <c r="C141" s="83">
        <v>10</v>
      </c>
      <c r="D141" s="84">
        <v>3.25</v>
      </c>
      <c r="E141" s="85">
        <v>6.049166666666672</v>
      </c>
      <c r="F141" s="86">
        <v>4.38</v>
      </c>
      <c r="G141" s="87">
        <f t="shared" si="0"/>
        <v>0.7240666758506675</v>
      </c>
      <c r="H141" s="16"/>
    </row>
    <row r="142" spans="2:8" ht="12.75">
      <c r="B142" s="82" t="s">
        <v>152</v>
      </c>
      <c r="C142" s="83">
        <v>11</v>
      </c>
      <c r="D142" s="84">
        <v>2.25</v>
      </c>
      <c r="E142" s="85">
        <v>4.043854166666674</v>
      </c>
      <c r="F142" s="86">
        <v>2.74</v>
      </c>
      <c r="G142" s="87">
        <f t="shared" si="0"/>
        <v>0.6775714175317471</v>
      </c>
      <c r="H142" s="16"/>
    </row>
    <row r="143" spans="2:8" ht="12.75">
      <c r="B143" s="88" t="s">
        <v>153</v>
      </c>
      <c r="C143" s="89">
        <v>12</v>
      </c>
      <c r="D143" s="90">
        <v>2.25</v>
      </c>
      <c r="E143" s="90">
        <v>3.2315625</v>
      </c>
      <c r="F143" s="91">
        <v>2.21</v>
      </c>
      <c r="G143" s="92">
        <f t="shared" si="0"/>
        <v>0.6838797021564645</v>
      </c>
      <c r="H143" s="16"/>
    </row>
    <row r="144" spans="2:8" ht="12.75">
      <c r="B144" s="88" t="s">
        <v>154</v>
      </c>
      <c r="C144" s="91"/>
      <c r="D144" s="90">
        <v>32.75</v>
      </c>
      <c r="E144" s="93">
        <v>77.38364583333333</v>
      </c>
      <c r="F144" s="94">
        <v>57.51</v>
      </c>
      <c r="G144" s="92">
        <f t="shared" si="0"/>
        <v>0.7431802854554486</v>
      </c>
      <c r="H144" s="16"/>
    </row>
    <row r="145" ht="14.25">
      <c r="B145" s="95" t="s">
        <v>158</v>
      </c>
    </row>
    <row r="146" ht="14.25">
      <c r="B146" s="95" t="s">
        <v>159</v>
      </c>
    </row>
    <row r="148" ht="12.75">
      <c r="B148" t="s">
        <v>161</v>
      </c>
    </row>
    <row r="149" ht="12.75">
      <c r="B149" t="s">
        <v>9</v>
      </c>
    </row>
    <row r="150" ht="12.75">
      <c r="C150" t="s">
        <v>162</v>
      </c>
    </row>
    <row r="152" ht="12.75">
      <c r="B152" t="s">
        <v>172</v>
      </c>
    </row>
    <row r="153" ht="12.75">
      <c r="B153" t="s">
        <v>173</v>
      </c>
    </row>
    <row r="155" ht="12.75">
      <c r="C155" t="s">
        <v>174</v>
      </c>
    </row>
    <row r="156" ht="12.75">
      <c r="C156" t="s">
        <v>175</v>
      </c>
    </row>
    <row r="158" ht="12.75">
      <c r="B158" t="s">
        <v>186</v>
      </c>
    </row>
    <row r="159" ht="12.75">
      <c r="B159" t="s">
        <v>187</v>
      </c>
    </row>
    <row r="160" ht="12.75">
      <c r="C160" t="s">
        <v>188</v>
      </c>
    </row>
    <row r="162" ht="12.75">
      <c r="B162" t="s">
        <v>189</v>
      </c>
    </row>
    <row r="163" ht="12.75">
      <c r="B163" t="s">
        <v>185</v>
      </c>
    </row>
    <row r="165" ht="12.75">
      <c r="C165" t="s">
        <v>183</v>
      </c>
    </row>
    <row r="166" ht="12.75">
      <c r="D166" t="s">
        <v>179</v>
      </c>
    </row>
    <row r="167" ht="12.75">
      <c r="D167" t="s">
        <v>184</v>
      </c>
    </row>
    <row r="168" ht="12.75">
      <c r="D168" t="s">
        <v>176</v>
      </c>
    </row>
    <row r="170" ht="12.75">
      <c r="C170" t="s">
        <v>177</v>
      </c>
    </row>
    <row r="171" ht="12.75">
      <c r="D171" t="s">
        <v>178</v>
      </c>
    </row>
    <row r="173" ht="14.25">
      <c r="B173" t="s">
        <v>180</v>
      </c>
    </row>
    <row r="175" ht="12.75">
      <c r="C175" t="s">
        <v>181</v>
      </c>
    </row>
    <row r="176" ht="12.75">
      <c r="D176" t="s">
        <v>182</v>
      </c>
    </row>
    <row r="178" ht="12.75">
      <c r="B178" t="s">
        <v>201</v>
      </c>
    </row>
    <row r="179" ht="12.75">
      <c r="B179" t="s">
        <v>190</v>
      </c>
    </row>
    <row r="180" ht="12.75">
      <c r="B180" t="s">
        <v>191</v>
      </c>
    </row>
    <row r="182" ht="12.75">
      <c r="B182" t="s">
        <v>202</v>
      </c>
    </row>
    <row r="183" ht="12.75">
      <c r="B183" t="s">
        <v>14</v>
      </c>
    </row>
    <row r="184" ht="12.75">
      <c r="B184" t="s">
        <v>203</v>
      </c>
    </row>
    <row r="185" ht="12.75">
      <c r="B185" t="s">
        <v>204</v>
      </c>
    </row>
    <row r="187" ht="12.75">
      <c r="C187" t="s">
        <v>192</v>
      </c>
    </row>
    <row r="188" ht="12.75">
      <c r="D188" t="s">
        <v>193</v>
      </c>
    </row>
    <row r="189" ht="12.75">
      <c r="D189" t="s">
        <v>194</v>
      </c>
    </row>
    <row r="190" ht="12.75">
      <c r="D190" t="s">
        <v>195</v>
      </c>
    </row>
    <row r="192" ht="12.75">
      <c r="C192" t="s">
        <v>205</v>
      </c>
    </row>
    <row r="194" ht="12.75">
      <c r="A194" t="s">
        <v>196</v>
      </c>
    </row>
    <row r="196" ht="12.75">
      <c r="B196" t="s">
        <v>197</v>
      </c>
    </row>
    <row r="197" ht="12.75">
      <c r="C197" t="s">
        <v>198</v>
      </c>
    </row>
    <row r="198" ht="12.75">
      <c r="C198" t="s">
        <v>199</v>
      </c>
    </row>
    <row r="199" ht="12.75">
      <c r="C199" t="s">
        <v>200</v>
      </c>
    </row>
    <row r="201" ht="12.75">
      <c r="B201" t="s">
        <v>206</v>
      </c>
    </row>
    <row r="202" ht="12.75">
      <c r="B202" t="s">
        <v>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1.140625" style="0" customWidth="1"/>
    <col min="10" max="10" width="11.574218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7" width="12.140625" style="0" customWidth="1"/>
    <col min="18" max="18" width="11.00390625" style="0" customWidth="1"/>
  </cols>
  <sheetData>
    <row r="1" ht="12.75">
      <c r="A1" s="35" t="s">
        <v>64</v>
      </c>
    </row>
    <row r="2" spans="6:10" ht="12.75">
      <c r="F2" s="7"/>
      <c r="J2" s="32" t="s">
        <v>33</v>
      </c>
    </row>
    <row r="3" spans="1:10" ht="12.75">
      <c r="A3" s="2" t="s">
        <v>18</v>
      </c>
      <c r="B3" s="36">
        <v>50</v>
      </c>
      <c r="E3" s="6"/>
      <c r="F3" s="7"/>
      <c r="J3" s="32" t="s">
        <v>34</v>
      </c>
    </row>
    <row r="4" spans="1:10" ht="12.75">
      <c r="A4" s="2" t="s">
        <v>19</v>
      </c>
      <c r="B4" s="37"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37"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34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40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38"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39"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8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37"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3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3">
        <f>B9-B12</f>
        <v>20250</v>
      </c>
    </row>
    <row r="14" spans="1:5" ht="25.5">
      <c r="A14" s="2" t="s">
        <v>22</v>
      </c>
      <c r="B14" s="4">
        <f>0.0000001</f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3" ht="25.5">
      <c r="A15" s="6" t="s">
        <v>26</v>
      </c>
      <c r="B15" s="41">
        <v>12</v>
      </c>
      <c r="C15" t="s">
        <v>55</v>
      </c>
      <c r="F15" s="52" t="s">
        <v>70</v>
      </c>
      <c r="G15" s="10"/>
      <c r="H15" s="10"/>
      <c r="I15" s="71"/>
      <c r="J15" s="71"/>
      <c r="K15" s="11"/>
      <c r="M15" s="70"/>
    </row>
    <row r="16" spans="1:11" ht="25.5">
      <c r="A16" s="6" t="s">
        <v>28</v>
      </c>
      <c r="B16" s="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1">
        <f>COUNTIF(O28:O392,"NO")</f>
        <v>0</v>
      </c>
      <c r="C17" s="67">
        <f>IF(B18="YES","",IF(B17&gt;0,"CRITERIA VIOLATED",""))</f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38" t="s">
        <v>34</v>
      </c>
      <c r="F18" s="47">
        <f>COUNTIF(B28:B392,"&gt;0")</f>
        <v>82</v>
      </c>
      <c r="G18" s="47">
        <f>SUM(B28:B392)</f>
        <v>29.680000000000007</v>
      </c>
      <c r="H18" s="26">
        <f>SUM(C28:C392)</f>
        <v>75.85499999999999</v>
      </c>
      <c r="I18" s="26">
        <f>SUM(D28:D392)</f>
        <v>56.891250000000106</v>
      </c>
      <c r="J18" s="48">
        <f>SUM(H28:H392)/(B3*3630)</f>
        <v>9.593100000000002</v>
      </c>
      <c r="K18" s="63">
        <f>12*(B10-MIN(N28:N392))</f>
        <v>7.520573720472424</v>
      </c>
      <c r="N18" s="16"/>
    </row>
    <row r="19" spans="1:2" ht="25.5">
      <c r="A19" s="6" t="s">
        <v>59</v>
      </c>
      <c r="B19" s="3">
        <f>7.481*SUM(P28:P392)</f>
        <v>0</v>
      </c>
    </row>
    <row r="20" spans="1:2" ht="12.75">
      <c r="A20" s="6"/>
      <c r="B20" s="3"/>
    </row>
    <row r="21" spans="1:2" ht="12.75">
      <c r="A21" s="6"/>
      <c r="B21" s="3"/>
    </row>
    <row r="22" spans="1:2" ht="12.75">
      <c r="A22" s="6"/>
      <c r="B22" s="3"/>
    </row>
    <row r="23" spans="1:2" ht="12.75">
      <c r="A23" s="6"/>
      <c r="B23" s="3"/>
    </row>
    <row r="24" spans="1:2" ht="12.75">
      <c r="A24" s="6"/>
      <c r="B24" s="3"/>
    </row>
    <row r="25" spans="1:2" ht="12.75">
      <c r="A25" s="107" t="s">
        <v>10</v>
      </c>
      <c r="B25" s="3"/>
    </row>
    <row r="26" spans="3:18" ht="12.75">
      <c r="C26" s="16"/>
      <c r="G26" s="9" t="s">
        <v>62</v>
      </c>
      <c r="H26" s="10"/>
      <c r="I26" s="9" t="s">
        <v>63</v>
      </c>
      <c r="J26" s="10"/>
      <c r="K26" s="10"/>
      <c r="L26" s="11"/>
      <c r="M26" s="10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21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0.1</v>
      </c>
      <c r="D28" s="7">
        <f>0.75*C28</f>
        <v>0.07500000000000001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132.89062500000003</v>
      </c>
      <c r="J28" s="15">
        <f aca="true" t="shared" si="3" ref="J28:J91">$B$12*D28*1.2/12</f>
        <v>16.875000000000004</v>
      </c>
      <c r="K28" s="15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135968.8564222441</v>
      </c>
      <c r="N28" s="7">
        <f aca="true" t="shared" si="6" ref="N28:N91">M28/$B$9</f>
        <v>6.0430602854330715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>M28+P28</f>
        <v>135968.8564222441</v>
      </c>
      <c r="R28" s="44">
        <f aca="true" t="shared" si="9" ref="R28:R91">Q28/$B$9</f>
        <v>6.0430602854330715</v>
      </c>
    </row>
    <row r="29" spans="1:18" ht="12.75">
      <c r="A29" s="24">
        <v>2</v>
      </c>
      <c r="B29" s="1">
        <v>0</v>
      </c>
      <c r="C29" s="7">
        <v>0.14</v>
      </c>
      <c r="D29" s="7">
        <f>0.75*C29</f>
        <v>0.10500000000000001</v>
      </c>
      <c r="E29" s="3">
        <f>Q28</f>
        <v>135968.8564222441</v>
      </c>
      <c r="F29" s="7">
        <f>R28</f>
        <v>6.0430602854330715</v>
      </c>
      <c r="G29" s="17">
        <f t="shared" si="0"/>
        <v>0</v>
      </c>
      <c r="H29" s="23">
        <f t="shared" si="1"/>
        <v>0</v>
      </c>
      <c r="I29" s="17">
        <f t="shared" si="2"/>
        <v>186.046875</v>
      </c>
      <c r="J29" s="18">
        <f t="shared" si="3"/>
        <v>23.625</v>
      </c>
      <c r="K29" s="18">
        <f t="shared" si="4"/>
        <v>6.377952755905512</v>
      </c>
      <c r="L29" s="39"/>
      <c r="M29" s="3">
        <f t="shared" si="5"/>
        <v>135752.8065944882</v>
      </c>
      <c r="N29" s="7">
        <f t="shared" si="6"/>
        <v>6.033458070866143</v>
      </c>
      <c r="O29" s="1" t="str">
        <f t="shared" si="7"/>
        <v>YES</v>
      </c>
      <c r="P29" s="3">
        <f t="shared" si="8"/>
        <v>0</v>
      </c>
      <c r="Q29" s="3">
        <f aca="true" t="shared" si="10" ref="Q29:Q92">M29+P29</f>
        <v>135752.8065944882</v>
      </c>
      <c r="R29" s="45">
        <f t="shared" si="9"/>
        <v>6.033458070866143</v>
      </c>
    </row>
    <row r="30" spans="1:18" ht="12.75">
      <c r="A30" s="24">
        <v>3</v>
      </c>
      <c r="B30" s="1">
        <v>0</v>
      </c>
      <c r="C30" s="7">
        <v>0.18</v>
      </c>
      <c r="D30" s="7">
        <f aca="true" t="shared" si="11" ref="D30:D93">0.75*C30</f>
        <v>0.135</v>
      </c>
      <c r="E30" s="3">
        <f aca="true" t="shared" si="12" ref="E30:E35">Q29</f>
        <v>135752.8065944882</v>
      </c>
      <c r="F30" s="7">
        <f aca="true" t="shared" si="13" ref="F30:F35">R29</f>
        <v>6.033458070866143</v>
      </c>
      <c r="G30" s="17">
        <f t="shared" si="0"/>
        <v>0</v>
      </c>
      <c r="H30" s="23">
        <f t="shared" si="1"/>
        <v>0</v>
      </c>
      <c r="I30" s="17">
        <f t="shared" si="2"/>
        <v>239.203125</v>
      </c>
      <c r="J30" s="18">
        <f t="shared" si="3"/>
        <v>30.375</v>
      </c>
      <c r="K30" s="18">
        <f t="shared" si="4"/>
        <v>6.377952755905512</v>
      </c>
      <c r="L30" s="39"/>
      <c r="M30" s="3">
        <f t="shared" si="5"/>
        <v>135476.85051673232</v>
      </c>
      <c r="N30" s="7">
        <f t="shared" si="6"/>
        <v>6.021193356299214</v>
      </c>
      <c r="O30" s="1" t="str">
        <f t="shared" si="7"/>
        <v>YES</v>
      </c>
      <c r="P30" s="3">
        <f t="shared" si="8"/>
        <v>0</v>
      </c>
      <c r="Q30" s="3">
        <f t="shared" si="10"/>
        <v>135476.85051673232</v>
      </c>
      <c r="R30" s="45">
        <f t="shared" si="9"/>
        <v>6.021193356299214</v>
      </c>
    </row>
    <row r="31" spans="1:18" ht="12.75">
      <c r="A31" s="24">
        <v>4</v>
      </c>
      <c r="B31" s="1">
        <v>0</v>
      </c>
      <c r="C31" s="7">
        <v>0.1</v>
      </c>
      <c r="D31" s="7">
        <f t="shared" si="11"/>
        <v>0.07500000000000001</v>
      </c>
      <c r="E31" s="3">
        <f t="shared" si="12"/>
        <v>135476.85051673232</v>
      </c>
      <c r="F31" s="7">
        <f t="shared" si="13"/>
        <v>6.021193356299214</v>
      </c>
      <c r="G31" s="17">
        <f t="shared" si="0"/>
        <v>0</v>
      </c>
      <c r="H31" s="23">
        <f t="shared" si="1"/>
        <v>0</v>
      </c>
      <c r="I31" s="17">
        <f t="shared" si="2"/>
        <v>132.89062500000003</v>
      </c>
      <c r="J31" s="18">
        <f t="shared" si="3"/>
        <v>16.875000000000004</v>
      </c>
      <c r="K31" s="18">
        <f t="shared" si="4"/>
        <v>6.377952755905512</v>
      </c>
      <c r="L31" s="39"/>
      <c r="M31" s="3">
        <f t="shared" si="5"/>
        <v>135320.70693897642</v>
      </c>
      <c r="N31" s="7">
        <f t="shared" si="6"/>
        <v>6.014253641732285</v>
      </c>
      <c r="O31" s="1" t="str">
        <f t="shared" si="7"/>
        <v>YES</v>
      </c>
      <c r="P31" s="3">
        <f t="shared" si="8"/>
        <v>0</v>
      </c>
      <c r="Q31" s="3">
        <f t="shared" si="10"/>
        <v>135320.70693897642</v>
      </c>
      <c r="R31" s="45">
        <f t="shared" si="9"/>
        <v>6.014253641732285</v>
      </c>
    </row>
    <row r="32" spans="1:18" ht="12.75">
      <c r="A32" s="24">
        <v>5</v>
      </c>
      <c r="B32" s="1">
        <v>0</v>
      </c>
      <c r="C32" s="7">
        <v>0.07</v>
      </c>
      <c r="D32" s="7">
        <f t="shared" si="11"/>
        <v>0.052500000000000005</v>
      </c>
      <c r="E32" s="3">
        <f t="shared" si="12"/>
        <v>135320.70693897642</v>
      </c>
      <c r="F32" s="7">
        <f t="shared" si="13"/>
        <v>6.014253641732285</v>
      </c>
      <c r="G32" s="17">
        <f t="shared" si="0"/>
        <v>0</v>
      </c>
      <c r="H32" s="23">
        <f t="shared" si="1"/>
        <v>0</v>
      </c>
      <c r="I32" s="17">
        <f t="shared" si="2"/>
        <v>93.0234375</v>
      </c>
      <c r="J32" s="18">
        <f t="shared" si="3"/>
        <v>11.8125</v>
      </c>
      <c r="K32" s="18">
        <f t="shared" si="4"/>
        <v>6.377952755905512</v>
      </c>
      <c r="L32" s="39"/>
      <c r="M32" s="3">
        <f t="shared" si="5"/>
        <v>135209.49304872053</v>
      </c>
      <c r="N32" s="7">
        <f t="shared" si="6"/>
        <v>6.0093108021653565</v>
      </c>
      <c r="O32" s="1" t="str">
        <f t="shared" si="7"/>
        <v>YES</v>
      </c>
      <c r="P32" s="3">
        <f t="shared" si="8"/>
        <v>0</v>
      </c>
      <c r="Q32" s="3">
        <f t="shared" si="10"/>
        <v>135209.49304872053</v>
      </c>
      <c r="R32" s="45">
        <f t="shared" si="9"/>
        <v>6.0093108021653565</v>
      </c>
    </row>
    <row r="33" spans="1:18" ht="12.75">
      <c r="A33" s="24">
        <v>6</v>
      </c>
      <c r="B33" s="1">
        <v>0</v>
      </c>
      <c r="C33" s="7">
        <v>0.13</v>
      </c>
      <c r="D33" s="7">
        <f t="shared" si="11"/>
        <v>0.0975</v>
      </c>
      <c r="E33" s="3">
        <f t="shared" si="12"/>
        <v>135209.49304872053</v>
      </c>
      <c r="F33" s="7">
        <f t="shared" si="13"/>
        <v>6.0093108021653565</v>
      </c>
      <c r="G33" s="17">
        <f t="shared" si="0"/>
        <v>0</v>
      </c>
      <c r="H33" s="23">
        <f t="shared" si="1"/>
        <v>0</v>
      </c>
      <c r="I33" s="17">
        <f t="shared" si="2"/>
        <v>172.7578125</v>
      </c>
      <c r="J33" s="18">
        <f t="shared" si="3"/>
        <v>21.9375</v>
      </c>
      <c r="K33" s="18">
        <f t="shared" si="4"/>
        <v>6.377952755905512</v>
      </c>
      <c r="L33" s="39"/>
      <c r="M33" s="3">
        <f t="shared" si="5"/>
        <v>135008.41978346463</v>
      </c>
      <c r="N33" s="7">
        <f t="shared" si="6"/>
        <v>6.0003742125984285</v>
      </c>
      <c r="O33" s="1" t="str">
        <f t="shared" si="7"/>
        <v>YES</v>
      </c>
      <c r="P33" s="3">
        <f t="shared" si="8"/>
        <v>0</v>
      </c>
      <c r="Q33" s="3">
        <f t="shared" si="10"/>
        <v>135008.41978346463</v>
      </c>
      <c r="R33" s="45">
        <f t="shared" si="9"/>
        <v>6.0003742125984285</v>
      </c>
    </row>
    <row r="34" spans="1:18" ht="12.75">
      <c r="A34" s="24">
        <v>7</v>
      </c>
      <c r="B34" s="1">
        <v>0</v>
      </c>
      <c r="C34" s="7">
        <v>0.08</v>
      </c>
      <c r="D34" s="7">
        <f t="shared" si="11"/>
        <v>0.06</v>
      </c>
      <c r="E34" s="3">
        <f t="shared" si="12"/>
        <v>135008.41978346463</v>
      </c>
      <c r="F34" s="7">
        <f t="shared" si="13"/>
        <v>6.0003742125984285</v>
      </c>
      <c r="G34" s="17">
        <f t="shared" si="0"/>
        <v>0</v>
      </c>
      <c r="H34" s="23">
        <f t="shared" si="1"/>
        <v>0</v>
      </c>
      <c r="I34" s="17">
        <f t="shared" si="2"/>
        <v>106.3125</v>
      </c>
      <c r="J34" s="18">
        <f t="shared" si="3"/>
        <v>13.5</v>
      </c>
      <c r="K34" s="18">
        <f t="shared" si="4"/>
        <v>6.377952755905512</v>
      </c>
      <c r="L34" s="39"/>
      <c r="M34" s="3">
        <f t="shared" si="5"/>
        <v>134882.22933070874</v>
      </c>
      <c r="N34" s="7">
        <f t="shared" si="6"/>
        <v>5.994765748031499</v>
      </c>
      <c r="O34" s="1" t="str">
        <f t="shared" si="7"/>
        <v>YES</v>
      </c>
      <c r="P34" s="3">
        <f t="shared" si="8"/>
        <v>0</v>
      </c>
      <c r="Q34" s="3">
        <f t="shared" si="10"/>
        <v>134882.22933070874</v>
      </c>
      <c r="R34" s="45">
        <f t="shared" si="9"/>
        <v>5.994765748031499</v>
      </c>
    </row>
    <row r="35" spans="1:18" ht="12.75">
      <c r="A35" s="24">
        <v>8</v>
      </c>
      <c r="B35" s="1">
        <v>0</v>
      </c>
      <c r="C35" s="7">
        <v>0.09</v>
      </c>
      <c r="D35" s="7">
        <f t="shared" si="11"/>
        <v>0.0675</v>
      </c>
      <c r="E35" s="3">
        <f t="shared" si="12"/>
        <v>134882.22933070874</v>
      </c>
      <c r="F35" s="7">
        <f t="shared" si="13"/>
        <v>5.994765748031499</v>
      </c>
      <c r="G35" s="17">
        <f t="shared" si="0"/>
        <v>0</v>
      </c>
      <c r="H35" s="23">
        <f t="shared" si="1"/>
        <v>0</v>
      </c>
      <c r="I35" s="17">
        <f t="shared" si="2"/>
        <v>119.6015625</v>
      </c>
      <c r="J35" s="18">
        <f t="shared" si="3"/>
        <v>15.1875</v>
      </c>
      <c r="K35" s="18">
        <f t="shared" si="4"/>
        <v>6.377952755905512</v>
      </c>
      <c r="L35" s="39"/>
      <c r="M35" s="3">
        <f t="shared" si="5"/>
        <v>134741.06231545284</v>
      </c>
      <c r="N35" s="7">
        <f t="shared" si="6"/>
        <v>5.988491658464571</v>
      </c>
      <c r="O35" s="1" t="str">
        <f t="shared" si="7"/>
        <v>YES</v>
      </c>
      <c r="P35" s="3">
        <f t="shared" si="8"/>
        <v>0</v>
      </c>
      <c r="Q35" s="3">
        <f t="shared" si="10"/>
        <v>134741.06231545284</v>
      </c>
      <c r="R35" s="45">
        <f t="shared" si="9"/>
        <v>5.988491658464571</v>
      </c>
    </row>
    <row r="36" spans="1:18" ht="12.75">
      <c r="A36" s="24">
        <v>9</v>
      </c>
      <c r="B36" s="1">
        <v>0</v>
      </c>
      <c r="C36" s="7">
        <v>0.29</v>
      </c>
      <c r="D36" s="7">
        <f t="shared" si="11"/>
        <v>0.21749999999999997</v>
      </c>
      <c r="E36" s="3">
        <f aca="true" t="shared" si="14" ref="E36:E44">Q35</f>
        <v>134741.06231545284</v>
      </c>
      <c r="F36" s="7">
        <f aca="true" t="shared" si="15" ref="F36:F44">R35</f>
        <v>5.988491658464571</v>
      </c>
      <c r="G36" s="17">
        <f t="shared" si="0"/>
        <v>0</v>
      </c>
      <c r="H36" s="23">
        <f t="shared" si="1"/>
        <v>0</v>
      </c>
      <c r="I36" s="17">
        <f t="shared" si="2"/>
        <v>385.38281249999994</v>
      </c>
      <c r="J36" s="18">
        <f t="shared" si="3"/>
        <v>48.93749999999999</v>
      </c>
      <c r="K36" s="18">
        <f t="shared" si="4"/>
        <v>6.377952755905512</v>
      </c>
      <c r="L36" s="39"/>
      <c r="M36" s="3">
        <f t="shared" si="5"/>
        <v>134300.36405019695</v>
      </c>
      <c r="N36" s="7">
        <f t="shared" si="6"/>
        <v>5.968905068897643</v>
      </c>
      <c r="O36" s="1" t="str">
        <f t="shared" si="7"/>
        <v>YES</v>
      </c>
      <c r="P36" s="3">
        <f t="shared" si="8"/>
        <v>0</v>
      </c>
      <c r="Q36" s="3">
        <f t="shared" si="10"/>
        <v>134300.36405019695</v>
      </c>
      <c r="R36" s="45">
        <f t="shared" si="9"/>
        <v>5.968905068897643</v>
      </c>
    </row>
    <row r="37" spans="1:18" ht="12.75">
      <c r="A37" s="24">
        <v>10</v>
      </c>
      <c r="B37" s="1">
        <v>0</v>
      </c>
      <c r="C37" s="7">
        <v>0.2</v>
      </c>
      <c r="D37" s="7">
        <f t="shared" si="11"/>
        <v>0.15000000000000002</v>
      </c>
      <c r="E37" s="3">
        <f t="shared" si="14"/>
        <v>134300.36405019695</v>
      </c>
      <c r="F37" s="7">
        <f t="shared" si="15"/>
        <v>5.968905068897643</v>
      </c>
      <c r="G37" s="17">
        <f t="shared" si="0"/>
        <v>0</v>
      </c>
      <c r="H37" s="23">
        <f t="shared" si="1"/>
        <v>0</v>
      </c>
      <c r="I37" s="17">
        <f t="shared" si="2"/>
        <v>265.78125000000006</v>
      </c>
      <c r="J37" s="18">
        <f t="shared" si="3"/>
        <v>33.75000000000001</v>
      </c>
      <c r="K37" s="18">
        <f t="shared" si="4"/>
        <v>6.377952755905512</v>
      </c>
      <c r="L37" s="39"/>
      <c r="M37" s="3">
        <f t="shared" si="5"/>
        <v>133994.45484744105</v>
      </c>
      <c r="N37" s="7">
        <f t="shared" si="6"/>
        <v>5.955309104330714</v>
      </c>
      <c r="O37" s="1" t="str">
        <f t="shared" si="7"/>
        <v>YES</v>
      </c>
      <c r="P37" s="3">
        <f t="shared" si="8"/>
        <v>0</v>
      </c>
      <c r="Q37" s="3">
        <f t="shared" si="10"/>
        <v>133994.45484744105</v>
      </c>
      <c r="R37" s="45">
        <f t="shared" si="9"/>
        <v>5.955309104330714</v>
      </c>
    </row>
    <row r="38" spans="1:18" ht="12.75">
      <c r="A38" s="24">
        <v>11</v>
      </c>
      <c r="B38" s="1">
        <v>0</v>
      </c>
      <c r="C38" s="7">
        <v>0.11</v>
      </c>
      <c r="D38" s="7">
        <f t="shared" si="11"/>
        <v>0.0825</v>
      </c>
      <c r="E38" s="3">
        <f t="shared" si="14"/>
        <v>133994.45484744105</v>
      </c>
      <c r="F38" s="7">
        <f t="shared" si="15"/>
        <v>5.955309104330714</v>
      </c>
      <c r="G38" s="17">
        <f t="shared" si="0"/>
        <v>0</v>
      </c>
      <c r="H38" s="23">
        <f t="shared" si="1"/>
        <v>0</v>
      </c>
      <c r="I38" s="17">
        <f t="shared" si="2"/>
        <v>146.1796875</v>
      </c>
      <c r="J38" s="18">
        <f t="shared" si="3"/>
        <v>18.5625</v>
      </c>
      <c r="K38" s="18">
        <f t="shared" si="4"/>
        <v>6.377952755905512</v>
      </c>
      <c r="L38" s="39"/>
      <c r="M38" s="3">
        <f t="shared" si="5"/>
        <v>133823.33470718516</v>
      </c>
      <c r="N38" s="7">
        <f t="shared" si="6"/>
        <v>5.9477037647637845</v>
      </c>
      <c r="O38" s="1" t="str">
        <f t="shared" si="7"/>
        <v>YES</v>
      </c>
      <c r="P38" s="3">
        <f t="shared" si="8"/>
        <v>0</v>
      </c>
      <c r="Q38" s="3">
        <f t="shared" si="10"/>
        <v>133823.33470718516</v>
      </c>
      <c r="R38" s="45">
        <f t="shared" si="9"/>
        <v>5.9477037647637845</v>
      </c>
    </row>
    <row r="39" spans="1:18" ht="12.75">
      <c r="A39" s="24">
        <v>12</v>
      </c>
      <c r="B39" s="1">
        <v>0</v>
      </c>
      <c r="C39" s="7">
        <v>0.16</v>
      </c>
      <c r="D39" s="7">
        <f t="shared" si="11"/>
        <v>0.12</v>
      </c>
      <c r="E39" s="3">
        <f t="shared" si="14"/>
        <v>133823.33470718516</v>
      </c>
      <c r="F39" s="7">
        <f t="shared" si="15"/>
        <v>5.9477037647637845</v>
      </c>
      <c r="G39" s="17">
        <f t="shared" si="0"/>
        <v>0</v>
      </c>
      <c r="H39" s="23">
        <f t="shared" si="1"/>
        <v>0</v>
      </c>
      <c r="I39" s="17">
        <f t="shared" si="2"/>
        <v>212.625</v>
      </c>
      <c r="J39" s="18">
        <f t="shared" si="3"/>
        <v>27</v>
      </c>
      <c r="K39" s="18">
        <f t="shared" si="4"/>
        <v>6.377952755905512</v>
      </c>
      <c r="L39" s="39"/>
      <c r="M39" s="3">
        <f t="shared" si="5"/>
        <v>133577.33175442927</v>
      </c>
      <c r="N39" s="7">
        <f t="shared" si="6"/>
        <v>5.936770300196856</v>
      </c>
      <c r="O39" s="1" t="str">
        <f t="shared" si="7"/>
        <v>YES</v>
      </c>
      <c r="P39" s="3">
        <f t="shared" si="8"/>
        <v>0</v>
      </c>
      <c r="Q39" s="3">
        <f t="shared" si="10"/>
        <v>133577.33175442927</v>
      </c>
      <c r="R39" s="45">
        <f t="shared" si="9"/>
        <v>5.936770300196856</v>
      </c>
    </row>
    <row r="40" spans="1:18" ht="12.75">
      <c r="A40" s="24">
        <v>13</v>
      </c>
      <c r="B40" s="1">
        <v>0</v>
      </c>
      <c r="C40" s="7">
        <v>0.12</v>
      </c>
      <c r="D40" s="7">
        <f t="shared" si="11"/>
        <v>0.09</v>
      </c>
      <c r="E40" s="3">
        <f t="shared" si="14"/>
        <v>133577.33175442927</v>
      </c>
      <c r="F40" s="7">
        <f t="shared" si="15"/>
        <v>5.936770300196856</v>
      </c>
      <c r="G40" s="17">
        <f t="shared" si="0"/>
        <v>0</v>
      </c>
      <c r="H40" s="23">
        <f t="shared" si="1"/>
        <v>0</v>
      </c>
      <c r="I40" s="17">
        <f t="shared" si="2"/>
        <v>159.46875</v>
      </c>
      <c r="J40" s="18">
        <f t="shared" si="3"/>
        <v>20.25</v>
      </c>
      <c r="K40" s="18">
        <f t="shared" si="4"/>
        <v>6.377952755905512</v>
      </c>
      <c r="L40" s="39"/>
      <c r="M40" s="3">
        <f t="shared" si="5"/>
        <v>133391.23505167337</v>
      </c>
      <c r="N40" s="7">
        <f t="shared" si="6"/>
        <v>5.928499335629928</v>
      </c>
      <c r="O40" s="1" t="str">
        <f t="shared" si="7"/>
        <v>YES</v>
      </c>
      <c r="P40" s="3">
        <f t="shared" si="8"/>
        <v>0</v>
      </c>
      <c r="Q40" s="3">
        <f t="shared" si="10"/>
        <v>133391.23505167337</v>
      </c>
      <c r="R40" s="45">
        <f t="shared" si="9"/>
        <v>5.928499335629928</v>
      </c>
    </row>
    <row r="41" spans="1:18" ht="12.75">
      <c r="A41" s="24">
        <v>14</v>
      </c>
      <c r="B41" s="1">
        <v>0</v>
      </c>
      <c r="C41" s="7">
        <v>0.04</v>
      </c>
      <c r="D41" s="7">
        <f t="shared" si="11"/>
        <v>0.03</v>
      </c>
      <c r="E41" s="3">
        <f t="shared" si="14"/>
        <v>133391.23505167337</v>
      </c>
      <c r="F41" s="7">
        <f t="shared" si="15"/>
        <v>5.928499335629928</v>
      </c>
      <c r="G41" s="17">
        <f t="shared" si="0"/>
        <v>0</v>
      </c>
      <c r="H41" s="23">
        <f t="shared" si="1"/>
        <v>0</v>
      </c>
      <c r="I41" s="17">
        <f t="shared" si="2"/>
        <v>53.15625</v>
      </c>
      <c r="J41" s="18">
        <f t="shared" si="3"/>
        <v>6.75</v>
      </c>
      <c r="K41" s="18">
        <f t="shared" si="4"/>
        <v>6.377952755905512</v>
      </c>
      <c r="L41" s="39"/>
      <c r="M41" s="3">
        <f t="shared" si="5"/>
        <v>133324.95084891748</v>
      </c>
      <c r="N41" s="7">
        <f t="shared" si="6"/>
        <v>5.925553371062999</v>
      </c>
      <c r="O41" s="1" t="str">
        <f t="shared" si="7"/>
        <v>YES</v>
      </c>
      <c r="P41" s="3">
        <f t="shared" si="8"/>
        <v>0</v>
      </c>
      <c r="Q41" s="3">
        <f t="shared" si="10"/>
        <v>133324.95084891748</v>
      </c>
      <c r="R41" s="45">
        <f t="shared" si="9"/>
        <v>5.925553371062999</v>
      </c>
    </row>
    <row r="42" spans="1:18" ht="12.75">
      <c r="A42" s="24">
        <v>15</v>
      </c>
      <c r="B42" s="1">
        <v>0.02</v>
      </c>
      <c r="C42" s="7">
        <v>0.14</v>
      </c>
      <c r="D42" s="7">
        <f t="shared" si="11"/>
        <v>0.10500000000000001</v>
      </c>
      <c r="E42" s="3">
        <f t="shared" si="14"/>
        <v>133324.95084891748</v>
      </c>
      <c r="F42" s="7">
        <f t="shared" si="15"/>
        <v>5.925553371062999</v>
      </c>
      <c r="G42" s="17">
        <f t="shared" si="0"/>
        <v>37.5</v>
      </c>
      <c r="H42" s="23">
        <f t="shared" si="1"/>
        <v>0</v>
      </c>
      <c r="I42" s="17">
        <f t="shared" si="2"/>
        <v>186.046875</v>
      </c>
      <c r="J42" s="18">
        <f t="shared" si="3"/>
        <v>23.625</v>
      </c>
      <c r="K42" s="18">
        <f t="shared" si="4"/>
        <v>6.377952755905512</v>
      </c>
      <c r="L42" s="39"/>
      <c r="M42" s="3">
        <f t="shared" si="5"/>
        <v>133146.40102116158</v>
      </c>
      <c r="N42" s="7">
        <f t="shared" si="6"/>
        <v>5.917617823162737</v>
      </c>
      <c r="O42" s="1" t="str">
        <f t="shared" si="7"/>
        <v>YES</v>
      </c>
      <c r="P42" s="3">
        <f t="shared" si="8"/>
        <v>0</v>
      </c>
      <c r="Q42" s="3">
        <f t="shared" si="10"/>
        <v>133146.40102116158</v>
      </c>
      <c r="R42" s="45">
        <f t="shared" si="9"/>
        <v>5.917617823162737</v>
      </c>
    </row>
    <row r="43" spans="1:18" ht="12.75">
      <c r="A43" s="24">
        <v>16</v>
      </c>
      <c r="B43" s="1">
        <v>0.24</v>
      </c>
      <c r="C43" s="7">
        <v>0.135</v>
      </c>
      <c r="D43" s="7">
        <f t="shared" si="11"/>
        <v>0.10125</v>
      </c>
      <c r="E43" s="3">
        <f t="shared" si="14"/>
        <v>133146.40102116158</v>
      </c>
      <c r="F43" s="7">
        <f t="shared" si="15"/>
        <v>5.917617823162737</v>
      </c>
      <c r="G43" s="17">
        <f t="shared" si="0"/>
        <v>450</v>
      </c>
      <c r="H43" s="23">
        <f t="shared" si="1"/>
        <v>14374.8</v>
      </c>
      <c r="I43" s="17">
        <f t="shared" si="2"/>
        <v>179.40234375</v>
      </c>
      <c r="J43" s="18">
        <f t="shared" si="3"/>
        <v>22.78125</v>
      </c>
      <c r="K43" s="18">
        <f t="shared" si="4"/>
        <v>6.377952755905512</v>
      </c>
      <c r="L43" s="39"/>
      <c r="M43" s="3">
        <f t="shared" si="5"/>
        <v>136125</v>
      </c>
      <c r="N43" s="7">
        <f t="shared" si="6"/>
        <v>6.05</v>
      </c>
      <c r="O43" s="1" t="str">
        <f t="shared" si="7"/>
        <v>YES</v>
      </c>
      <c r="P43" s="3">
        <f t="shared" si="8"/>
        <v>0</v>
      </c>
      <c r="Q43" s="3">
        <f t="shared" si="10"/>
        <v>136125</v>
      </c>
      <c r="R43" s="45">
        <f t="shared" si="9"/>
        <v>6.05</v>
      </c>
    </row>
    <row r="44" spans="1:18" ht="12.75">
      <c r="A44" s="24">
        <v>17</v>
      </c>
      <c r="B44" s="1">
        <v>0</v>
      </c>
      <c r="C44" s="7">
        <v>0.135</v>
      </c>
      <c r="D44" s="7">
        <f t="shared" si="11"/>
        <v>0.10125</v>
      </c>
      <c r="E44" s="3">
        <f t="shared" si="14"/>
        <v>136125</v>
      </c>
      <c r="F44" s="7">
        <f t="shared" si="15"/>
        <v>6.05</v>
      </c>
      <c r="G44" s="17">
        <f t="shared" si="0"/>
        <v>0</v>
      </c>
      <c r="H44" s="23">
        <f t="shared" si="1"/>
        <v>0</v>
      </c>
      <c r="I44" s="17">
        <f t="shared" si="2"/>
        <v>179.40234375</v>
      </c>
      <c r="J44" s="18">
        <f t="shared" si="3"/>
        <v>22.78125</v>
      </c>
      <c r="K44" s="18">
        <f t="shared" si="4"/>
        <v>6.377952755905512</v>
      </c>
      <c r="L44" s="39"/>
      <c r="M44" s="3">
        <f t="shared" si="5"/>
        <v>135916.4384534941</v>
      </c>
      <c r="N44" s="7">
        <f t="shared" si="6"/>
        <v>6.040730597933071</v>
      </c>
      <c r="O44" s="1" t="str">
        <f t="shared" si="7"/>
        <v>YES</v>
      </c>
      <c r="P44" s="3">
        <f t="shared" si="8"/>
        <v>0</v>
      </c>
      <c r="Q44" s="3">
        <f t="shared" si="10"/>
        <v>135916.4384534941</v>
      </c>
      <c r="R44" s="45">
        <f t="shared" si="9"/>
        <v>6.040730597933071</v>
      </c>
    </row>
    <row r="45" spans="1:18" ht="12.75">
      <c r="A45" s="24">
        <v>18</v>
      </c>
      <c r="B45" s="1">
        <v>0</v>
      </c>
      <c r="C45" s="7">
        <v>0.135</v>
      </c>
      <c r="D45" s="7">
        <f t="shared" si="11"/>
        <v>0.10125</v>
      </c>
      <c r="E45" s="3">
        <f aca="true" t="shared" si="16" ref="E45:E56">Q44</f>
        <v>135916.4384534941</v>
      </c>
      <c r="F45" s="7">
        <f aca="true" t="shared" si="17" ref="F45:F56">R44</f>
        <v>6.040730597933071</v>
      </c>
      <c r="G45" s="17">
        <f t="shared" si="0"/>
        <v>0</v>
      </c>
      <c r="H45" s="23">
        <f t="shared" si="1"/>
        <v>0</v>
      </c>
      <c r="I45" s="17">
        <f t="shared" si="2"/>
        <v>179.40234375</v>
      </c>
      <c r="J45" s="18">
        <f t="shared" si="3"/>
        <v>22.78125</v>
      </c>
      <c r="K45" s="18">
        <f t="shared" si="4"/>
        <v>6.377952755905512</v>
      </c>
      <c r="L45" s="39"/>
      <c r="M45" s="3">
        <f t="shared" si="5"/>
        <v>135707.8769069882</v>
      </c>
      <c r="N45" s="7">
        <f t="shared" si="6"/>
        <v>6.031461195866143</v>
      </c>
      <c r="O45" s="1" t="str">
        <f t="shared" si="7"/>
        <v>YES</v>
      </c>
      <c r="P45" s="3">
        <f t="shared" si="8"/>
        <v>0</v>
      </c>
      <c r="Q45" s="3">
        <f t="shared" si="10"/>
        <v>135707.8769069882</v>
      </c>
      <c r="R45" s="45">
        <f t="shared" si="9"/>
        <v>6.031461195866143</v>
      </c>
    </row>
    <row r="46" spans="1:18" ht="12.75">
      <c r="A46" s="24">
        <v>19</v>
      </c>
      <c r="B46" s="1">
        <v>0</v>
      </c>
      <c r="C46" s="7">
        <v>0.13</v>
      </c>
      <c r="D46" s="7">
        <f t="shared" si="11"/>
        <v>0.0975</v>
      </c>
      <c r="E46" s="3">
        <f t="shared" si="16"/>
        <v>135707.8769069882</v>
      </c>
      <c r="F46" s="7">
        <f t="shared" si="17"/>
        <v>6.031461195866143</v>
      </c>
      <c r="G46" s="17">
        <f t="shared" si="0"/>
        <v>0</v>
      </c>
      <c r="H46" s="23">
        <f t="shared" si="1"/>
        <v>0</v>
      </c>
      <c r="I46" s="17">
        <f t="shared" si="2"/>
        <v>172.7578125</v>
      </c>
      <c r="J46" s="18">
        <f t="shared" si="3"/>
        <v>21.9375</v>
      </c>
      <c r="K46" s="18">
        <f t="shared" si="4"/>
        <v>6.377952755905512</v>
      </c>
      <c r="L46" s="39"/>
      <c r="M46" s="3">
        <f t="shared" si="5"/>
        <v>135506.80364173232</v>
      </c>
      <c r="N46" s="7">
        <f t="shared" si="6"/>
        <v>6.022524606299214</v>
      </c>
      <c r="O46" s="1" t="str">
        <f t="shared" si="7"/>
        <v>YES</v>
      </c>
      <c r="P46" s="3">
        <f t="shared" si="8"/>
        <v>0</v>
      </c>
      <c r="Q46" s="3">
        <f t="shared" si="10"/>
        <v>135506.80364173232</v>
      </c>
      <c r="R46" s="45">
        <f t="shared" si="9"/>
        <v>6.022524606299214</v>
      </c>
    </row>
    <row r="47" spans="1:18" ht="12.75">
      <c r="A47" s="24">
        <v>20</v>
      </c>
      <c r="B47" s="1">
        <v>0</v>
      </c>
      <c r="C47" s="7">
        <v>0.15</v>
      </c>
      <c r="D47" s="7">
        <f t="shared" si="11"/>
        <v>0.11249999999999999</v>
      </c>
      <c r="E47" s="3">
        <f t="shared" si="16"/>
        <v>135506.80364173232</v>
      </c>
      <c r="F47" s="7">
        <f t="shared" si="17"/>
        <v>6.022524606299214</v>
      </c>
      <c r="G47" s="17">
        <f t="shared" si="0"/>
        <v>0</v>
      </c>
      <c r="H47" s="23">
        <f t="shared" si="1"/>
        <v>0</v>
      </c>
      <c r="I47" s="17">
        <f t="shared" si="2"/>
        <v>199.3359375</v>
      </c>
      <c r="J47" s="18">
        <f t="shared" si="3"/>
        <v>25.312499999999996</v>
      </c>
      <c r="K47" s="18">
        <f t="shared" si="4"/>
        <v>6.377952755905512</v>
      </c>
      <c r="L47" s="39"/>
      <c r="M47" s="3">
        <f t="shared" si="5"/>
        <v>135275.77725147642</v>
      </c>
      <c r="N47" s="7">
        <f t="shared" si="6"/>
        <v>6.0122567667322855</v>
      </c>
      <c r="O47" s="1" t="str">
        <f t="shared" si="7"/>
        <v>YES</v>
      </c>
      <c r="P47" s="3">
        <f t="shared" si="8"/>
        <v>0</v>
      </c>
      <c r="Q47" s="3">
        <f t="shared" si="10"/>
        <v>135275.77725147642</v>
      </c>
      <c r="R47" s="45">
        <f t="shared" si="9"/>
        <v>6.0122567667322855</v>
      </c>
    </row>
    <row r="48" spans="1:18" ht="12.75">
      <c r="A48" s="24">
        <v>21</v>
      </c>
      <c r="B48" s="1">
        <v>0</v>
      </c>
      <c r="C48" s="7">
        <v>0.17</v>
      </c>
      <c r="D48" s="7">
        <f t="shared" si="11"/>
        <v>0.1275</v>
      </c>
      <c r="E48" s="3">
        <f t="shared" si="16"/>
        <v>135275.77725147642</v>
      </c>
      <c r="F48" s="7">
        <f t="shared" si="17"/>
        <v>6.0122567667322855</v>
      </c>
      <c r="G48" s="17">
        <f t="shared" si="0"/>
        <v>0</v>
      </c>
      <c r="H48" s="23">
        <f t="shared" si="1"/>
        <v>0</v>
      </c>
      <c r="I48" s="17">
        <f t="shared" si="2"/>
        <v>225.9140625</v>
      </c>
      <c r="J48" s="18">
        <f t="shared" si="3"/>
        <v>28.6875</v>
      </c>
      <c r="K48" s="18">
        <f t="shared" si="4"/>
        <v>6.377952755905512</v>
      </c>
      <c r="L48" s="39"/>
      <c r="M48" s="3">
        <f t="shared" si="5"/>
        <v>135014.79773622053</v>
      </c>
      <c r="N48" s="7">
        <f t="shared" si="6"/>
        <v>6.000657677165357</v>
      </c>
      <c r="O48" s="1" t="str">
        <f t="shared" si="7"/>
        <v>YES</v>
      </c>
      <c r="P48" s="3">
        <f t="shared" si="8"/>
        <v>0</v>
      </c>
      <c r="Q48" s="3">
        <f t="shared" si="10"/>
        <v>135014.79773622053</v>
      </c>
      <c r="R48" s="45">
        <f t="shared" si="9"/>
        <v>6.000657677165357</v>
      </c>
    </row>
    <row r="49" spans="1:18" ht="12.75">
      <c r="A49" s="24">
        <v>22</v>
      </c>
      <c r="B49" s="1">
        <v>0.01</v>
      </c>
      <c r="C49" s="7">
        <v>0.1</v>
      </c>
      <c r="D49" s="7">
        <f t="shared" si="11"/>
        <v>0.07500000000000001</v>
      </c>
      <c r="E49" s="3">
        <f t="shared" si="16"/>
        <v>135014.79773622053</v>
      </c>
      <c r="F49" s="7">
        <f t="shared" si="17"/>
        <v>6.000657677165357</v>
      </c>
      <c r="G49" s="17">
        <f t="shared" si="0"/>
        <v>18.75</v>
      </c>
      <c r="H49" s="23">
        <f t="shared" si="1"/>
        <v>0</v>
      </c>
      <c r="I49" s="17">
        <f t="shared" si="2"/>
        <v>132.89062500000003</v>
      </c>
      <c r="J49" s="18">
        <f t="shared" si="3"/>
        <v>16.875000000000004</v>
      </c>
      <c r="K49" s="18">
        <f t="shared" si="4"/>
        <v>6.377952755905512</v>
      </c>
      <c r="L49" s="39"/>
      <c r="M49" s="3">
        <f t="shared" si="5"/>
        <v>134877.40415846463</v>
      </c>
      <c r="N49" s="7">
        <f t="shared" si="6"/>
        <v>5.994551295931761</v>
      </c>
      <c r="O49" s="1" t="str">
        <f t="shared" si="7"/>
        <v>YES</v>
      </c>
      <c r="P49" s="3">
        <f t="shared" si="8"/>
        <v>0</v>
      </c>
      <c r="Q49" s="3">
        <f t="shared" si="10"/>
        <v>134877.40415846463</v>
      </c>
      <c r="R49" s="45">
        <f t="shared" si="9"/>
        <v>5.994551295931761</v>
      </c>
    </row>
    <row r="50" spans="1:18" ht="12.75">
      <c r="A50" s="24">
        <v>23</v>
      </c>
      <c r="B50" s="1">
        <v>0</v>
      </c>
      <c r="C50" s="7">
        <v>0.21</v>
      </c>
      <c r="D50" s="7">
        <f t="shared" si="11"/>
        <v>0.1575</v>
      </c>
      <c r="E50" s="3">
        <f t="shared" si="16"/>
        <v>134877.40415846463</v>
      </c>
      <c r="F50" s="7">
        <f t="shared" si="17"/>
        <v>5.994551295931761</v>
      </c>
      <c r="G50" s="17">
        <f t="shared" si="0"/>
        <v>0</v>
      </c>
      <c r="H50" s="23">
        <f t="shared" si="1"/>
        <v>0</v>
      </c>
      <c r="I50" s="17">
        <f t="shared" si="2"/>
        <v>279.0703125</v>
      </c>
      <c r="J50" s="18">
        <f t="shared" si="3"/>
        <v>35.4375</v>
      </c>
      <c r="K50" s="18">
        <f t="shared" si="4"/>
        <v>6.377952755905512</v>
      </c>
      <c r="L50" s="39"/>
      <c r="M50" s="3">
        <f t="shared" si="5"/>
        <v>134556.51839320874</v>
      </c>
      <c r="N50" s="7">
        <f t="shared" si="6"/>
        <v>5.980289706364833</v>
      </c>
      <c r="O50" s="1" t="str">
        <f t="shared" si="7"/>
        <v>YES</v>
      </c>
      <c r="P50" s="3">
        <f t="shared" si="8"/>
        <v>0</v>
      </c>
      <c r="Q50" s="3">
        <f t="shared" si="10"/>
        <v>134556.51839320874</v>
      </c>
      <c r="R50" s="45">
        <f t="shared" si="9"/>
        <v>5.980289706364833</v>
      </c>
    </row>
    <row r="51" spans="1:18" ht="12.75">
      <c r="A51" s="24">
        <v>24</v>
      </c>
      <c r="B51" s="1">
        <v>0</v>
      </c>
      <c r="C51" s="7">
        <v>0.17</v>
      </c>
      <c r="D51" s="7">
        <f t="shared" si="11"/>
        <v>0.1275</v>
      </c>
      <c r="E51" s="3">
        <f t="shared" si="16"/>
        <v>134556.51839320874</v>
      </c>
      <c r="F51" s="7">
        <f t="shared" si="17"/>
        <v>5.980289706364833</v>
      </c>
      <c r="G51" s="17">
        <f t="shared" si="0"/>
        <v>0</v>
      </c>
      <c r="H51" s="23">
        <f t="shared" si="1"/>
        <v>0</v>
      </c>
      <c r="I51" s="17">
        <f t="shared" si="2"/>
        <v>225.9140625</v>
      </c>
      <c r="J51" s="18">
        <f t="shared" si="3"/>
        <v>28.6875</v>
      </c>
      <c r="K51" s="18">
        <f t="shared" si="4"/>
        <v>6.377952755905512</v>
      </c>
      <c r="L51" s="39"/>
      <c r="M51" s="3">
        <f t="shared" si="5"/>
        <v>134295.53887795284</v>
      </c>
      <c r="N51" s="7">
        <f t="shared" si="6"/>
        <v>5.968690616797904</v>
      </c>
      <c r="O51" s="1" t="str">
        <f t="shared" si="7"/>
        <v>YES</v>
      </c>
      <c r="P51" s="3">
        <f t="shared" si="8"/>
        <v>0</v>
      </c>
      <c r="Q51" s="3">
        <f t="shared" si="10"/>
        <v>134295.53887795284</v>
      </c>
      <c r="R51" s="45">
        <f t="shared" si="9"/>
        <v>5.968690616797904</v>
      </c>
    </row>
    <row r="52" spans="1:18" ht="12.75">
      <c r="A52" s="24">
        <v>25</v>
      </c>
      <c r="B52" s="1">
        <v>0</v>
      </c>
      <c r="C52" s="7">
        <v>0.15</v>
      </c>
      <c r="D52" s="7">
        <f t="shared" si="11"/>
        <v>0.11249999999999999</v>
      </c>
      <c r="E52" s="3">
        <f t="shared" si="16"/>
        <v>134295.53887795284</v>
      </c>
      <c r="F52" s="7">
        <f t="shared" si="17"/>
        <v>5.968690616797904</v>
      </c>
      <c r="G52" s="17">
        <f t="shared" si="0"/>
        <v>0</v>
      </c>
      <c r="H52" s="23">
        <f t="shared" si="1"/>
        <v>0</v>
      </c>
      <c r="I52" s="17">
        <f t="shared" si="2"/>
        <v>199.3359375</v>
      </c>
      <c r="J52" s="18">
        <f t="shared" si="3"/>
        <v>25.312499999999996</v>
      </c>
      <c r="K52" s="18">
        <f t="shared" si="4"/>
        <v>6.377952755905512</v>
      </c>
      <c r="L52" s="39"/>
      <c r="M52" s="3">
        <f t="shared" si="5"/>
        <v>134064.51248769695</v>
      </c>
      <c r="N52" s="7">
        <f t="shared" si="6"/>
        <v>5.958422777230975</v>
      </c>
      <c r="O52" s="1" t="str">
        <f t="shared" si="7"/>
        <v>YES</v>
      </c>
      <c r="P52" s="3">
        <f t="shared" si="8"/>
        <v>0</v>
      </c>
      <c r="Q52" s="3">
        <f t="shared" si="10"/>
        <v>134064.51248769695</v>
      </c>
      <c r="R52" s="45">
        <f t="shared" si="9"/>
        <v>5.958422777230975</v>
      </c>
    </row>
    <row r="53" spans="1:18" ht="12.75">
      <c r="A53" s="24">
        <v>26</v>
      </c>
      <c r="B53" s="1">
        <v>0</v>
      </c>
      <c r="C53" s="7">
        <v>0.21</v>
      </c>
      <c r="D53" s="7">
        <f t="shared" si="11"/>
        <v>0.1575</v>
      </c>
      <c r="E53" s="3">
        <f t="shared" si="16"/>
        <v>134064.51248769695</v>
      </c>
      <c r="F53" s="7">
        <f t="shared" si="17"/>
        <v>5.958422777230975</v>
      </c>
      <c r="G53" s="17">
        <f t="shared" si="0"/>
        <v>0</v>
      </c>
      <c r="H53" s="23">
        <f t="shared" si="1"/>
        <v>0</v>
      </c>
      <c r="I53" s="17">
        <f t="shared" si="2"/>
        <v>279.0703125</v>
      </c>
      <c r="J53" s="18">
        <f t="shared" si="3"/>
        <v>35.4375</v>
      </c>
      <c r="K53" s="18">
        <f t="shared" si="4"/>
        <v>6.377952755905512</v>
      </c>
      <c r="L53" s="39"/>
      <c r="M53" s="3">
        <f t="shared" si="5"/>
        <v>133743.62672244105</v>
      </c>
      <c r="N53" s="7">
        <f t="shared" si="6"/>
        <v>5.944161187664047</v>
      </c>
      <c r="O53" s="1" t="str">
        <f t="shared" si="7"/>
        <v>YES</v>
      </c>
      <c r="P53" s="3">
        <f t="shared" si="8"/>
        <v>0</v>
      </c>
      <c r="Q53" s="3">
        <f t="shared" si="10"/>
        <v>133743.62672244105</v>
      </c>
      <c r="R53" s="45">
        <f t="shared" si="9"/>
        <v>5.944161187664047</v>
      </c>
    </row>
    <row r="54" spans="1:18" ht="12.75">
      <c r="A54" s="24">
        <v>27</v>
      </c>
      <c r="B54" s="1">
        <v>0</v>
      </c>
      <c r="C54" s="7">
        <v>0.14</v>
      </c>
      <c r="D54" s="7">
        <f t="shared" si="11"/>
        <v>0.10500000000000001</v>
      </c>
      <c r="E54" s="3">
        <f t="shared" si="16"/>
        <v>133743.62672244105</v>
      </c>
      <c r="F54" s="7">
        <f t="shared" si="17"/>
        <v>5.944161187664047</v>
      </c>
      <c r="G54" s="17">
        <f t="shared" si="0"/>
        <v>0</v>
      </c>
      <c r="H54" s="23">
        <f t="shared" si="1"/>
        <v>0</v>
      </c>
      <c r="I54" s="17">
        <f t="shared" si="2"/>
        <v>186.046875</v>
      </c>
      <c r="J54" s="18">
        <f t="shared" si="3"/>
        <v>23.625</v>
      </c>
      <c r="K54" s="18">
        <f t="shared" si="4"/>
        <v>6.377952755905512</v>
      </c>
      <c r="L54" s="39"/>
      <c r="M54" s="3">
        <f t="shared" si="5"/>
        <v>133527.57689468516</v>
      </c>
      <c r="N54" s="7">
        <f t="shared" si="6"/>
        <v>5.934558973097118</v>
      </c>
      <c r="O54" s="1" t="str">
        <f t="shared" si="7"/>
        <v>YES</v>
      </c>
      <c r="P54" s="3">
        <f t="shared" si="8"/>
        <v>0</v>
      </c>
      <c r="Q54" s="3">
        <f t="shared" si="10"/>
        <v>133527.57689468516</v>
      </c>
      <c r="R54" s="45">
        <f t="shared" si="9"/>
        <v>5.934558973097118</v>
      </c>
    </row>
    <row r="55" spans="1:18" ht="12.75">
      <c r="A55" s="24">
        <v>28</v>
      </c>
      <c r="B55" s="1">
        <v>0</v>
      </c>
      <c r="C55" s="7">
        <v>0.16</v>
      </c>
      <c r="D55" s="7">
        <f t="shared" si="11"/>
        <v>0.12</v>
      </c>
      <c r="E55" s="3">
        <f t="shared" si="16"/>
        <v>133527.57689468516</v>
      </c>
      <c r="F55" s="7">
        <f t="shared" si="17"/>
        <v>5.934558973097118</v>
      </c>
      <c r="G55" s="17">
        <f t="shared" si="0"/>
        <v>0</v>
      </c>
      <c r="H55" s="23">
        <f t="shared" si="1"/>
        <v>0</v>
      </c>
      <c r="I55" s="17">
        <f t="shared" si="2"/>
        <v>212.625</v>
      </c>
      <c r="J55" s="18">
        <f t="shared" si="3"/>
        <v>27</v>
      </c>
      <c r="K55" s="18">
        <f t="shared" si="4"/>
        <v>6.377952755905512</v>
      </c>
      <c r="L55" s="39"/>
      <c r="M55" s="3">
        <f t="shared" si="5"/>
        <v>133281.57394192927</v>
      </c>
      <c r="N55" s="7">
        <f t="shared" si="6"/>
        <v>5.92362550853019</v>
      </c>
      <c r="O55" s="1" t="str">
        <f t="shared" si="7"/>
        <v>YES</v>
      </c>
      <c r="P55" s="3">
        <f t="shared" si="8"/>
        <v>0</v>
      </c>
      <c r="Q55" s="3">
        <f t="shared" si="10"/>
        <v>133281.57394192927</v>
      </c>
      <c r="R55" s="45">
        <f t="shared" si="9"/>
        <v>5.92362550853019</v>
      </c>
    </row>
    <row r="56" spans="1:18" ht="12.75">
      <c r="A56" s="24">
        <v>29</v>
      </c>
      <c r="B56" s="1">
        <v>0</v>
      </c>
      <c r="C56" s="7">
        <v>0.21</v>
      </c>
      <c r="D56" s="7">
        <f t="shared" si="11"/>
        <v>0.1575</v>
      </c>
      <c r="E56" s="3">
        <f t="shared" si="16"/>
        <v>133281.57394192927</v>
      </c>
      <c r="F56" s="7">
        <f t="shared" si="17"/>
        <v>5.92362550853019</v>
      </c>
      <c r="G56" s="17">
        <f t="shared" si="0"/>
        <v>0</v>
      </c>
      <c r="H56" s="23">
        <f t="shared" si="1"/>
        <v>0</v>
      </c>
      <c r="I56" s="17">
        <f t="shared" si="2"/>
        <v>279.0703125</v>
      </c>
      <c r="J56" s="18">
        <f t="shared" si="3"/>
        <v>35.4375</v>
      </c>
      <c r="K56" s="18">
        <f t="shared" si="4"/>
        <v>6.377952755905512</v>
      </c>
      <c r="L56" s="39"/>
      <c r="M56" s="3">
        <f t="shared" si="5"/>
        <v>132960.68817667337</v>
      </c>
      <c r="N56" s="7">
        <f t="shared" si="6"/>
        <v>5.909363918963261</v>
      </c>
      <c r="O56" s="1" t="str">
        <f t="shared" si="7"/>
        <v>YES</v>
      </c>
      <c r="P56" s="3">
        <f t="shared" si="8"/>
        <v>0</v>
      </c>
      <c r="Q56" s="3">
        <f t="shared" si="10"/>
        <v>132960.68817667337</v>
      </c>
      <c r="R56" s="45">
        <f t="shared" si="9"/>
        <v>5.909363918963261</v>
      </c>
    </row>
    <row r="57" spans="1:18" ht="12.75">
      <c r="A57" s="24">
        <v>30</v>
      </c>
      <c r="B57" s="1">
        <v>0</v>
      </c>
      <c r="C57" s="7">
        <v>0.12</v>
      </c>
      <c r="D57" s="7">
        <f t="shared" si="11"/>
        <v>0.09</v>
      </c>
      <c r="E57" s="3">
        <f aca="true" t="shared" si="18" ref="E57:E73">Q56</f>
        <v>132960.68817667337</v>
      </c>
      <c r="F57" s="7">
        <f aca="true" t="shared" si="19" ref="F57:F73">R56</f>
        <v>5.909363918963261</v>
      </c>
      <c r="G57" s="17">
        <f t="shared" si="0"/>
        <v>0</v>
      </c>
      <c r="H57" s="23">
        <f t="shared" si="1"/>
        <v>0</v>
      </c>
      <c r="I57" s="17">
        <f t="shared" si="2"/>
        <v>159.46875</v>
      </c>
      <c r="J57" s="18">
        <f t="shared" si="3"/>
        <v>20.25</v>
      </c>
      <c r="K57" s="18">
        <f t="shared" si="4"/>
        <v>6.377952755905512</v>
      </c>
      <c r="L57" s="39"/>
      <c r="M57" s="3">
        <f t="shared" si="5"/>
        <v>132774.59147391748</v>
      </c>
      <c r="N57" s="7">
        <f t="shared" si="6"/>
        <v>5.901092954396332</v>
      </c>
      <c r="O57" s="1" t="str">
        <f t="shared" si="7"/>
        <v>YES</v>
      </c>
      <c r="P57" s="3">
        <f t="shared" si="8"/>
        <v>0</v>
      </c>
      <c r="Q57" s="3">
        <f t="shared" si="10"/>
        <v>132774.59147391748</v>
      </c>
      <c r="R57" s="45">
        <f t="shared" si="9"/>
        <v>5.901092954396332</v>
      </c>
    </row>
    <row r="58" spans="1:18" ht="12.75">
      <c r="A58" s="24">
        <v>31</v>
      </c>
      <c r="B58" s="1">
        <v>0.36</v>
      </c>
      <c r="C58" s="7">
        <v>0.08</v>
      </c>
      <c r="D58" s="7">
        <f t="shared" si="11"/>
        <v>0.06</v>
      </c>
      <c r="E58" s="3">
        <f t="shared" si="18"/>
        <v>132774.59147391748</v>
      </c>
      <c r="F58" s="7">
        <f t="shared" si="19"/>
        <v>5.901092954396332</v>
      </c>
      <c r="G58" s="17">
        <f t="shared" si="0"/>
        <v>675</v>
      </c>
      <c r="H58" s="23">
        <f t="shared" si="1"/>
        <v>21562.2</v>
      </c>
      <c r="I58" s="17">
        <f t="shared" si="2"/>
        <v>106.3125</v>
      </c>
      <c r="J58" s="18">
        <f t="shared" si="3"/>
        <v>13.5</v>
      </c>
      <c r="K58" s="18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10"/>
        <v>136125</v>
      </c>
      <c r="R58" s="45">
        <f t="shared" si="9"/>
        <v>6.05</v>
      </c>
    </row>
    <row r="59" spans="1:18" ht="12.75">
      <c r="A59" s="24">
        <v>32</v>
      </c>
      <c r="B59" s="1">
        <v>0</v>
      </c>
      <c r="C59" s="7">
        <v>0.06</v>
      </c>
      <c r="D59" s="7">
        <f t="shared" si="11"/>
        <v>0.045</v>
      </c>
      <c r="E59" s="3">
        <f t="shared" si="18"/>
        <v>136125</v>
      </c>
      <c r="F59" s="7">
        <f t="shared" si="19"/>
        <v>6.05</v>
      </c>
      <c r="G59" s="17">
        <f t="shared" si="0"/>
        <v>0</v>
      </c>
      <c r="H59" s="23">
        <f t="shared" si="1"/>
        <v>0</v>
      </c>
      <c r="I59" s="17">
        <f t="shared" si="2"/>
        <v>79.734375</v>
      </c>
      <c r="J59" s="18">
        <f t="shared" si="3"/>
        <v>10.125</v>
      </c>
      <c r="K59" s="18">
        <f t="shared" si="4"/>
        <v>6.377952755905512</v>
      </c>
      <c r="L59" s="39"/>
      <c r="M59" s="3">
        <f t="shared" si="5"/>
        <v>136028.7626722441</v>
      </c>
      <c r="N59" s="7">
        <f t="shared" si="6"/>
        <v>6.045722785433071</v>
      </c>
      <c r="O59" s="1" t="str">
        <f t="shared" si="7"/>
        <v>YES</v>
      </c>
      <c r="P59" s="3">
        <f t="shared" si="8"/>
        <v>0</v>
      </c>
      <c r="Q59" s="3">
        <f t="shared" si="10"/>
        <v>136028.7626722441</v>
      </c>
      <c r="R59" s="45">
        <f t="shared" si="9"/>
        <v>6.045722785433071</v>
      </c>
    </row>
    <row r="60" spans="1:18" ht="12.75">
      <c r="A60" s="24">
        <v>33</v>
      </c>
      <c r="B60" s="1">
        <v>0</v>
      </c>
      <c r="C60" s="7">
        <v>0.07</v>
      </c>
      <c r="D60" s="7">
        <f t="shared" si="11"/>
        <v>0.052500000000000005</v>
      </c>
      <c r="E60" s="3">
        <f t="shared" si="18"/>
        <v>136028.7626722441</v>
      </c>
      <c r="F60" s="7">
        <f t="shared" si="19"/>
        <v>6.045722785433071</v>
      </c>
      <c r="G60" s="17">
        <f t="shared" si="0"/>
        <v>0</v>
      </c>
      <c r="H60" s="23">
        <f t="shared" si="1"/>
        <v>0</v>
      </c>
      <c r="I60" s="17">
        <f t="shared" si="2"/>
        <v>93.0234375</v>
      </c>
      <c r="J60" s="18">
        <f t="shared" si="3"/>
        <v>11.8125</v>
      </c>
      <c r="K60" s="18">
        <f t="shared" si="4"/>
        <v>6.377952755905512</v>
      </c>
      <c r="L60" s="39"/>
      <c r="M60" s="3">
        <f t="shared" si="5"/>
        <v>135917.5487819882</v>
      </c>
      <c r="N60" s="7">
        <f t="shared" si="6"/>
        <v>6.040779945866142</v>
      </c>
      <c r="O60" s="1" t="str">
        <f t="shared" si="7"/>
        <v>YES</v>
      </c>
      <c r="P60" s="3">
        <f t="shared" si="8"/>
        <v>0</v>
      </c>
      <c r="Q60" s="3">
        <f t="shared" si="10"/>
        <v>135917.5487819882</v>
      </c>
      <c r="R60" s="45">
        <f t="shared" si="9"/>
        <v>6.040779945866142</v>
      </c>
    </row>
    <row r="61" spans="1:18" ht="12.75">
      <c r="A61" s="24">
        <v>34</v>
      </c>
      <c r="B61" s="1">
        <v>0</v>
      </c>
      <c r="C61" s="7">
        <v>0.11</v>
      </c>
      <c r="D61" s="7">
        <f t="shared" si="11"/>
        <v>0.0825</v>
      </c>
      <c r="E61" s="3">
        <f t="shared" si="18"/>
        <v>135917.5487819882</v>
      </c>
      <c r="F61" s="7">
        <f t="shared" si="19"/>
        <v>6.040779945866142</v>
      </c>
      <c r="G61" s="17">
        <f t="shared" si="0"/>
        <v>0</v>
      </c>
      <c r="H61" s="23">
        <f t="shared" si="1"/>
        <v>0</v>
      </c>
      <c r="I61" s="17">
        <f t="shared" si="2"/>
        <v>146.1796875</v>
      </c>
      <c r="J61" s="18">
        <f t="shared" si="3"/>
        <v>18.5625</v>
      </c>
      <c r="K61" s="18">
        <f t="shared" si="4"/>
        <v>6.377952755905512</v>
      </c>
      <c r="L61" s="39"/>
      <c r="M61" s="3">
        <f t="shared" si="5"/>
        <v>135746.42864173232</v>
      </c>
      <c r="N61" s="7">
        <f t="shared" si="6"/>
        <v>6.033174606299214</v>
      </c>
      <c r="O61" s="1" t="str">
        <f t="shared" si="7"/>
        <v>YES</v>
      </c>
      <c r="P61" s="3">
        <f t="shared" si="8"/>
        <v>0</v>
      </c>
      <c r="Q61" s="3">
        <f t="shared" si="10"/>
        <v>135746.42864173232</v>
      </c>
      <c r="R61" s="45">
        <f t="shared" si="9"/>
        <v>6.033174606299214</v>
      </c>
    </row>
    <row r="62" spans="1:18" ht="12.75">
      <c r="A62" s="24">
        <v>35</v>
      </c>
      <c r="B62" s="1">
        <v>0</v>
      </c>
      <c r="C62" s="7">
        <v>0.11</v>
      </c>
      <c r="D62" s="7">
        <f t="shared" si="11"/>
        <v>0.0825</v>
      </c>
      <c r="E62" s="3">
        <f t="shared" si="18"/>
        <v>135746.42864173232</v>
      </c>
      <c r="F62" s="7">
        <f t="shared" si="19"/>
        <v>6.033174606299214</v>
      </c>
      <c r="G62" s="17">
        <f t="shared" si="0"/>
        <v>0</v>
      </c>
      <c r="H62" s="23">
        <f t="shared" si="1"/>
        <v>0</v>
      </c>
      <c r="I62" s="17">
        <f t="shared" si="2"/>
        <v>146.1796875</v>
      </c>
      <c r="J62" s="18">
        <f t="shared" si="3"/>
        <v>18.5625</v>
      </c>
      <c r="K62" s="18">
        <f t="shared" si="4"/>
        <v>6.377952755905512</v>
      </c>
      <c r="L62" s="39"/>
      <c r="M62" s="3">
        <f t="shared" si="5"/>
        <v>135575.30850147642</v>
      </c>
      <c r="N62" s="7">
        <f t="shared" si="6"/>
        <v>6.025569266732285</v>
      </c>
      <c r="O62" s="1" t="str">
        <f t="shared" si="7"/>
        <v>YES</v>
      </c>
      <c r="P62" s="3">
        <f t="shared" si="8"/>
        <v>0</v>
      </c>
      <c r="Q62" s="3">
        <f t="shared" si="10"/>
        <v>135575.30850147642</v>
      </c>
      <c r="R62" s="45">
        <f t="shared" si="9"/>
        <v>6.025569266732285</v>
      </c>
    </row>
    <row r="63" spans="1:18" ht="12.75">
      <c r="A63" s="24">
        <v>36</v>
      </c>
      <c r="B63" s="1">
        <v>0</v>
      </c>
      <c r="C63" s="7">
        <v>0.12</v>
      </c>
      <c r="D63" s="7">
        <f t="shared" si="11"/>
        <v>0.09</v>
      </c>
      <c r="E63" s="3">
        <f t="shared" si="18"/>
        <v>135575.30850147642</v>
      </c>
      <c r="F63" s="7">
        <f t="shared" si="19"/>
        <v>6.025569266732285</v>
      </c>
      <c r="G63" s="17">
        <f t="shared" si="0"/>
        <v>0</v>
      </c>
      <c r="H63" s="23">
        <f t="shared" si="1"/>
        <v>0</v>
      </c>
      <c r="I63" s="17">
        <f t="shared" si="2"/>
        <v>159.46875</v>
      </c>
      <c r="J63" s="18">
        <f t="shared" si="3"/>
        <v>20.25</v>
      </c>
      <c r="K63" s="18">
        <f t="shared" si="4"/>
        <v>6.377952755905512</v>
      </c>
      <c r="L63" s="39"/>
      <c r="M63" s="3">
        <f t="shared" si="5"/>
        <v>135389.21179872053</v>
      </c>
      <c r="N63" s="7">
        <f t="shared" si="6"/>
        <v>6.017298302165357</v>
      </c>
      <c r="O63" s="1" t="str">
        <f t="shared" si="7"/>
        <v>YES</v>
      </c>
      <c r="P63" s="3">
        <f t="shared" si="8"/>
        <v>0</v>
      </c>
      <c r="Q63" s="3">
        <f t="shared" si="10"/>
        <v>135389.21179872053</v>
      </c>
      <c r="R63" s="45">
        <f t="shared" si="9"/>
        <v>6.017298302165357</v>
      </c>
    </row>
    <row r="64" spans="1:18" ht="12.75">
      <c r="A64" s="24">
        <v>37</v>
      </c>
      <c r="B64" s="1">
        <v>0</v>
      </c>
      <c r="C64" s="7">
        <v>0.14</v>
      </c>
      <c r="D64" s="7">
        <f t="shared" si="11"/>
        <v>0.10500000000000001</v>
      </c>
      <c r="E64" s="3">
        <f t="shared" si="18"/>
        <v>135389.21179872053</v>
      </c>
      <c r="F64" s="7">
        <f t="shared" si="19"/>
        <v>6.017298302165357</v>
      </c>
      <c r="G64" s="17">
        <f t="shared" si="0"/>
        <v>0</v>
      </c>
      <c r="H64" s="23">
        <f t="shared" si="1"/>
        <v>0</v>
      </c>
      <c r="I64" s="17">
        <f t="shared" si="2"/>
        <v>186.046875</v>
      </c>
      <c r="J64" s="18">
        <f t="shared" si="3"/>
        <v>23.625</v>
      </c>
      <c r="K64" s="18">
        <f t="shared" si="4"/>
        <v>6.377952755905512</v>
      </c>
      <c r="L64" s="39"/>
      <c r="M64" s="3">
        <f t="shared" si="5"/>
        <v>135173.16197096463</v>
      </c>
      <c r="N64" s="7">
        <f t="shared" si="6"/>
        <v>6.007696087598428</v>
      </c>
      <c r="O64" s="1" t="str">
        <f t="shared" si="7"/>
        <v>YES</v>
      </c>
      <c r="P64" s="3">
        <f t="shared" si="8"/>
        <v>0</v>
      </c>
      <c r="Q64" s="3">
        <f t="shared" si="10"/>
        <v>135173.16197096463</v>
      </c>
      <c r="R64" s="45">
        <f t="shared" si="9"/>
        <v>6.007696087598428</v>
      </c>
    </row>
    <row r="65" spans="1:18" ht="12.75">
      <c r="A65" s="24">
        <v>38</v>
      </c>
      <c r="B65" s="1">
        <v>0</v>
      </c>
      <c r="C65" s="7">
        <v>0.22</v>
      </c>
      <c r="D65" s="7">
        <f t="shared" si="11"/>
        <v>0.165</v>
      </c>
      <c r="E65" s="3">
        <f t="shared" si="18"/>
        <v>135173.16197096463</v>
      </c>
      <c r="F65" s="7">
        <f t="shared" si="19"/>
        <v>6.007696087598428</v>
      </c>
      <c r="G65" s="17">
        <f t="shared" si="0"/>
        <v>0</v>
      </c>
      <c r="H65" s="23">
        <f t="shared" si="1"/>
        <v>0</v>
      </c>
      <c r="I65" s="17">
        <f t="shared" si="2"/>
        <v>292.359375</v>
      </c>
      <c r="J65" s="18">
        <f t="shared" si="3"/>
        <v>37.125</v>
      </c>
      <c r="K65" s="18">
        <f t="shared" si="4"/>
        <v>6.377952755905512</v>
      </c>
      <c r="L65" s="39"/>
      <c r="M65" s="3">
        <f t="shared" si="5"/>
        <v>134837.29964320874</v>
      </c>
      <c r="N65" s="7">
        <f t="shared" si="6"/>
        <v>5.992768873031499</v>
      </c>
      <c r="O65" s="1" t="str">
        <f t="shared" si="7"/>
        <v>YES</v>
      </c>
      <c r="P65" s="3">
        <f t="shared" si="8"/>
        <v>0</v>
      </c>
      <c r="Q65" s="3">
        <f t="shared" si="10"/>
        <v>134837.29964320874</v>
      </c>
      <c r="R65" s="45">
        <f t="shared" si="9"/>
        <v>5.992768873031499</v>
      </c>
    </row>
    <row r="66" spans="1:18" ht="12.75">
      <c r="A66" s="24">
        <v>39</v>
      </c>
      <c r="B66" s="1">
        <v>0</v>
      </c>
      <c r="C66" s="7">
        <v>0.12</v>
      </c>
      <c r="D66" s="7">
        <f t="shared" si="11"/>
        <v>0.09</v>
      </c>
      <c r="E66" s="3">
        <f t="shared" si="18"/>
        <v>134837.29964320874</v>
      </c>
      <c r="F66" s="7">
        <f t="shared" si="19"/>
        <v>5.992768873031499</v>
      </c>
      <c r="G66" s="17">
        <f t="shared" si="0"/>
        <v>0</v>
      </c>
      <c r="H66" s="23">
        <f t="shared" si="1"/>
        <v>0</v>
      </c>
      <c r="I66" s="17">
        <f t="shared" si="2"/>
        <v>159.46875</v>
      </c>
      <c r="J66" s="18">
        <f t="shared" si="3"/>
        <v>20.25</v>
      </c>
      <c r="K66" s="18">
        <f t="shared" si="4"/>
        <v>6.377952755905512</v>
      </c>
      <c r="L66" s="39"/>
      <c r="M66" s="3">
        <f t="shared" si="5"/>
        <v>134651.20294045284</v>
      </c>
      <c r="N66" s="7">
        <f t="shared" si="6"/>
        <v>5.98449790846457</v>
      </c>
      <c r="O66" s="1" t="str">
        <f t="shared" si="7"/>
        <v>YES</v>
      </c>
      <c r="P66" s="3">
        <f t="shared" si="8"/>
        <v>0</v>
      </c>
      <c r="Q66" s="3">
        <f t="shared" si="10"/>
        <v>134651.20294045284</v>
      </c>
      <c r="R66" s="45">
        <f t="shared" si="9"/>
        <v>5.98449790846457</v>
      </c>
    </row>
    <row r="67" spans="1:18" ht="12.75">
      <c r="A67" s="24">
        <v>40</v>
      </c>
      <c r="B67" s="1">
        <v>0</v>
      </c>
      <c r="C67" s="7">
        <v>0.18</v>
      </c>
      <c r="D67" s="7">
        <f t="shared" si="11"/>
        <v>0.135</v>
      </c>
      <c r="E67" s="3">
        <f t="shared" si="18"/>
        <v>134651.20294045284</v>
      </c>
      <c r="F67" s="7">
        <f t="shared" si="19"/>
        <v>5.98449790846457</v>
      </c>
      <c r="G67" s="17">
        <f t="shared" si="0"/>
        <v>0</v>
      </c>
      <c r="H67" s="23">
        <f t="shared" si="1"/>
        <v>0</v>
      </c>
      <c r="I67" s="17">
        <f t="shared" si="2"/>
        <v>239.203125</v>
      </c>
      <c r="J67" s="18">
        <f t="shared" si="3"/>
        <v>30.375</v>
      </c>
      <c r="K67" s="18">
        <f t="shared" si="4"/>
        <v>6.377952755905512</v>
      </c>
      <c r="L67" s="39"/>
      <c r="M67" s="3">
        <f t="shared" si="5"/>
        <v>134375.24686269695</v>
      </c>
      <c r="N67" s="7">
        <f t="shared" si="6"/>
        <v>5.972233193897642</v>
      </c>
      <c r="O67" s="1" t="str">
        <f t="shared" si="7"/>
        <v>YES</v>
      </c>
      <c r="P67" s="3">
        <f t="shared" si="8"/>
        <v>0</v>
      </c>
      <c r="Q67" s="3">
        <f t="shared" si="10"/>
        <v>134375.24686269695</v>
      </c>
      <c r="R67" s="45">
        <f t="shared" si="9"/>
        <v>5.972233193897642</v>
      </c>
    </row>
    <row r="68" spans="1:18" ht="12.75">
      <c r="A68" s="24">
        <v>41</v>
      </c>
      <c r="B68" s="1">
        <v>0.38</v>
      </c>
      <c r="C68" s="7">
        <v>0.02</v>
      </c>
      <c r="D68" s="7">
        <f t="shared" si="11"/>
        <v>0.015</v>
      </c>
      <c r="E68" s="3">
        <f t="shared" si="18"/>
        <v>134375.24686269695</v>
      </c>
      <c r="F68" s="7">
        <f t="shared" si="19"/>
        <v>5.972233193897642</v>
      </c>
      <c r="G68" s="17">
        <f t="shared" si="0"/>
        <v>712.5</v>
      </c>
      <c r="H68" s="23">
        <f t="shared" si="1"/>
        <v>22760.100000000002</v>
      </c>
      <c r="I68" s="17">
        <f t="shared" si="2"/>
        <v>26.578125</v>
      </c>
      <c r="J68" s="18">
        <f t="shared" si="3"/>
        <v>3.375</v>
      </c>
      <c r="K68" s="18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10"/>
        <v>136125</v>
      </c>
      <c r="R68" s="45">
        <f t="shared" si="9"/>
        <v>6.05</v>
      </c>
    </row>
    <row r="69" spans="1:18" ht="12.75">
      <c r="A69" s="24">
        <v>42</v>
      </c>
      <c r="B69" s="1">
        <v>0.07</v>
      </c>
      <c r="C69" s="7">
        <v>0.09</v>
      </c>
      <c r="D69" s="7">
        <f t="shared" si="11"/>
        <v>0.0675</v>
      </c>
      <c r="E69" s="3">
        <f t="shared" si="18"/>
        <v>136125</v>
      </c>
      <c r="F69" s="7">
        <f t="shared" si="19"/>
        <v>6.05</v>
      </c>
      <c r="G69" s="17">
        <f t="shared" si="0"/>
        <v>131.25000000000003</v>
      </c>
      <c r="H69" s="23">
        <f t="shared" si="1"/>
        <v>4192.650000000001</v>
      </c>
      <c r="I69" s="17">
        <f t="shared" si="2"/>
        <v>119.6015625</v>
      </c>
      <c r="J69" s="18">
        <f t="shared" si="3"/>
        <v>15.1875</v>
      </c>
      <c r="K69" s="18">
        <f t="shared" si="4"/>
        <v>6.377952755905512</v>
      </c>
      <c r="L69" s="39"/>
      <c r="M69" s="3">
        <f t="shared" si="5"/>
        <v>136125</v>
      </c>
      <c r="N69" s="7">
        <f t="shared" si="6"/>
        <v>6.05</v>
      </c>
      <c r="O69" s="1" t="str">
        <f t="shared" si="7"/>
        <v>YES</v>
      </c>
      <c r="P69" s="3">
        <f t="shared" si="8"/>
        <v>0</v>
      </c>
      <c r="Q69" s="3">
        <f t="shared" si="10"/>
        <v>136125</v>
      </c>
      <c r="R69" s="45">
        <f t="shared" si="9"/>
        <v>6.05</v>
      </c>
    </row>
    <row r="70" spans="1:18" ht="12.75">
      <c r="A70" s="24">
        <v>43</v>
      </c>
      <c r="B70" s="1">
        <v>0</v>
      </c>
      <c r="C70" s="7">
        <v>0</v>
      </c>
      <c r="D70" s="7">
        <f t="shared" si="11"/>
        <v>0</v>
      </c>
      <c r="E70" s="3">
        <f t="shared" si="18"/>
        <v>136125</v>
      </c>
      <c r="F70" s="7">
        <f t="shared" si="19"/>
        <v>6.05</v>
      </c>
      <c r="G70" s="17">
        <f t="shared" si="0"/>
        <v>0</v>
      </c>
      <c r="H70" s="23">
        <f t="shared" si="1"/>
        <v>0</v>
      </c>
      <c r="I70" s="17">
        <f t="shared" si="2"/>
        <v>0</v>
      </c>
      <c r="J70" s="18">
        <f t="shared" si="3"/>
        <v>0</v>
      </c>
      <c r="K70" s="18">
        <f t="shared" si="4"/>
        <v>6.377952755905512</v>
      </c>
      <c r="L70" s="39"/>
      <c r="M70" s="3">
        <f t="shared" si="5"/>
        <v>136118.6220472441</v>
      </c>
      <c r="N70" s="7">
        <f t="shared" si="6"/>
        <v>6.049716535433071</v>
      </c>
      <c r="O70" s="1" t="str">
        <f t="shared" si="7"/>
        <v>YES</v>
      </c>
      <c r="P70" s="3">
        <f t="shared" si="8"/>
        <v>0</v>
      </c>
      <c r="Q70" s="3">
        <f t="shared" si="10"/>
        <v>136118.6220472441</v>
      </c>
      <c r="R70" s="45">
        <f t="shared" si="9"/>
        <v>6.049716535433071</v>
      </c>
    </row>
    <row r="71" spans="1:18" ht="12.75">
      <c r="A71" s="24">
        <v>44</v>
      </c>
      <c r="B71" s="1">
        <v>0</v>
      </c>
      <c r="C71" s="7">
        <v>0.09</v>
      </c>
      <c r="D71" s="7">
        <f t="shared" si="11"/>
        <v>0.0675</v>
      </c>
      <c r="E71" s="3">
        <f t="shared" si="18"/>
        <v>136118.6220472441</v>
      </c>
      <c r="F71" s="7">
        <f t="shared" si="19"/>
        <v>6.049716535433071</v>
      </c>
      <c r="G71" s="17">
        <f t="shared" si="0"/>
        <v>0</v>
      </c>
      <c r="H71" s="23">
        <f t="shared" si="1"/>
        <v>0</v>
      </c>
      <c r="I71" s="17">
        <f t="shared" si="2"/>
        <v>119.6015625</v>
      </c>
      <c r="J71" s="18">
        <f t="shared" si="3"/>
        <v>15.1875</v>
      </c>
      <c r="K71" s="18">
        <f t="shared" si="4"/>
        <v>6.377952755905512</v>
      </c>
      <c r="L71" s="39"/>
      <c r="M71" s="3">
        <f t="shared" si="5"/>
        <v>135977.4550319882</v>
      </c>
      <c r="N71" s="7">
        <f t="shared" si="6"/>
        <v>6.043442445866143</v>
      </c>
      <c r="O71" s="1" t="str">
        <f t="shared" si="7"/>
        <v>YES</v>
      </c>
      <c r="P71" s="3">
        <f t="shared" si="8"/>
        <v>0</v>
      </c>
      <c r="Q71" s="3">
        <f t="shared" si="10"/>
        <v>135977.4550319882</v>
      </c>
      <c r="R71" s="45">
        <f t="shared" si="9"/>
        <v>6.043442445866143</v>
      </c>
    </row>
    <row r="72" spans="1:18" ht="12.75">
      <c r="A72" s="24">
        <v>45</v>
      </c>
      <c r="B72" s="1">
        <v>0.2</v>
      </c>
      <c r="C72" s="7">
        <v>0.07</v>
      </c>
      <c r="D72" s="7">
        <f t="shared" si="11"/>
        <v>0.052500000000000005</v>
      </c>
      <c r="E72" s="3">
        <f t="shared" si="18"/>
        <v>135977.4550319882</v>
      </c>
      <c r="F72" s="7">
        <f t="shared" si="19"/>
        <v>6.043442445866143</v>
      </c>
      <c r="G72" s="17">
        <f t="shared" si="0"/>
        <v>375</v>
      </c>
      <c r="H72" s="23">
        <f t="shared" si="1"/>
        <v>11979.000000000002</v>
      </c>
      <c r="I72" s="17">
        <f t="shared" si="2"/>
        <v>93.0234375</v>
      </c>
      <c r="J72" s="18">
        <f t="shared" si="3"/>
        <v>11.8125</v>
      </c>
      <c r="K72" s="18">
        <f t="shared" si="4"/>
        <v>6.377952755905512</v>
      </c>
      <c r="L72" s="39"/>
      <c r="M72" s="3">
        <f t="shared" si="5"/>
        <v>136125</v>
      </c>
      <c r="N72" s="7">
        <f t="shared" si="6"/>
        <v>6.05</v>
      </c>
      <c r="O72" s="1" t="str">
        <f t="shared" si="7"/>
        <v>YES</v>
      </c>
      <c r="P72" s="3">
        <f t="shared" si="8"/>
        <v>0</v>
      </c>
      <c r="Q72" s="3">
        <f t="shared" si="10"/>
        <v>136125</v>
      </c>
      <c r="R72" s="45">
        <f t="shared" si="9"/>
        <v>6.05</v>
      </c>
    </row>
    <row r="73" spans="1:18" ht="12.75">
      <c r="A73" s="24">
        <v>46</v>
      </c>
      <c r="B73" s="1">
        <v>0</v>
      </c>
      <c r="C73" s="7">
        <v>0.04</v>
      </c>
      <c r="D73" s="7">
        <f t="shared" si="11"/>
        <v>0.03</v>
      </c>
      <c r="E73" s="3">
        <f t="shared" si="18"/>
        <v>136125</v>
      </c>
      <c r="F73" s="7">
        <f t="shared" si="19"/>
        <v>6.05</v>
      </c>
      <c r="G73" s="17">
        <f t="shared" si="0"/>
        <v>0</v>
      </c>
      <c r="H73" s="23">
        <f t="shared" si="1"/>
        <v>0</v>
      </c>
      <c r="I73" s="17">
        <f t="shared" si="2"/>
        <v>53.15625</v>
      </c>
      <c r="J73" s="18">
        <f t="shared" si="3"/>
        <v>6.75</v>
      </c>
      <c r="K73" s="18">
        <f t="shared" si="4"/>
        <v>6.377952755905512</v>
      </c>
      <c r="L73" s="39"/>
      <c r="M73" s="3">
        <f t="shared" si="5"/>
        <v>136058.7157972441</v>
      </c>
      <c r="N73" s="7">
        <f t="shared" si="6"/>
        <v>6.047054035433072</v>
      </c>
      <c r="O73" s="1" t="str">
        <f t="shared" si="7"/>
        <v>YES</v>
      </c>
      <c r="P73" s="3">
        <f t="shared" si="8"/>
        <v>0</v>
      </c>
      <c r="Q73" s="3">
        <f t="shared" si="10"/>
        <v>136058.7157972441</v>
      </c>
      <c r="R73" s="45">
        <f t="shared" si="9"/>
        <v>6.047054035433072</v>
      </c>
    </row>
    <row r="74" spans="1:18" ht="12.75">
      <c r="A74" s="24">
        <v>47</v>
      </c>
      <c r="B74" s="1">
        <v>0</v>
      </c>
      <c r="C74" s="7">
        <v>0.28</v>
      </c>
      <c r="D74" s="7">
        <f t="shared" si="11"/>
        <v>0.21000000000000002</v>
      </c>
      <c r="E74" s="3">
        <f aca="true" t="shared" si="20" ref="E74:E137">Q73</f>
        <v>136058.7157972441</v>
      </c>
      <c r="F74" s="7">
        <f aca="true" t="shared" si="21" ref="F74:F137">R73</f>
        <v>6.047054035433072</v>
      </c>
      <c r="G74" s="17">
        <f t="shared" si="0"/>
        <v>0</v>
      </c>
      <c r="H74" s="23">
        <f t="shared" si="1"/>
        <v>0</v>
      </c>
      <c r="I74" s="17">
        <f t="shared" si="2"/>
        <v>372.09375</v>
      </c>
      <c r="J74" s="18">
        <f t="shared" si="3"/>
        <v>47.25</v>
      </c>
      <c r="K74" s="18">
        <f t="shared" si="4"/>
        <v>6.377952755905512</v>
      </c>
      <c r="L74" s="39"/>
      <c r="M74" s="3">
        <f t="shared" si="5"/>
        <v>135632.9940944882</v>
      </c>
      <c r="N74" s="7">
        <f t="shared" si="6"/>
        <v>6.028133070866143</v>
      </c>
      <c r="O74" s="1" t="str">
        <f t="shared" si="7"/>
        <v>YES</v>
      </c>
      <c r="P74" s="3">
        <f t="shared" si="8"/>
        <v>0</v>
      </c>
      <c r="Q74" s="3">
        <f t="shared" si="10"/>
        <v>135632.9940944882</v>
      </c>
      <c r="R74" s="45">
        <f t="shared" si="9"/>
        <v>6.028133070866143</v>
      </c>
    </row>
    <row r="75" spans="1:18" ht="12.75">
      <c r="A75" s="24">
        <v>48</v>
      </c>
      <c r="B75" s="1">
        <v>0</v>
      </c>
      <c r="C75" s="7">
        <v>0.05</v>
      </c>
      <c r="D75" s="7">
        <f t="shared" si="11"/>
        <v>0.037500000000000006</v>
      </c>
      <c r="E75" s="3">
        <f t="shared" si="20"/>
        <v>135632.9940944882</v>
      </c>
      <c r="F75" s="7">
        <f t="shared" si="21"/>
        <v>6.028133070866143</v>
      </c>
      <c r="G75" s="17">
        <f t="shared" si="0"/>
        <v>0</v>
      </c>
      <c r="H75" s="23">
        <f t="shared" si="1"/>
        <v>0</v>
      </c>
      <c r="I75" s="17">
        <f t="shared" si="2"/>
        <v>66.44531250000001</v>
      </c>
      <c r="J75" s="18">
        <f t="shared" si="3"/>
        <v>8.437500000000002</v>
      </c>
      <c r="K75" s="18">
        <f t="shared" si="4"/>
        <v>6.377952755905512</v>
      </c>
      <c r="L75" s="39"/>
      <c r="M75" s="3">
        <f t="shared" si="5"/>
        <v>135551.73332923232</v>
      </c>
      <c r="N75" s="7">
        <f t="shared" si="6"/>
        <v>6.024521481299214</v>
      </c>
      <c r="O75" s="1" t="str">
        <f t="shared" si="7"/>
        <v>YES</v>
      </c>
      <c r="P75" s="3">
        <f t="shared" si="8"/>
        <v>0</v>
      </c>
      <c r="Q75" s="3">
        <f t="shared" si="10"/>
        <v>135551.73332923232</v>
      </c>
      <c r="R75" s="45">
        <f t="shared" si="9"/>
        <v>6.024521481299214</v>
      </c>
    </row>
    <row r="76" spans="1:18" ht="12.75">
      <c r="A76" s="24">
        <v>49</v>
      </c>
      <c r="B76" s="1">
        <v>0.2</v>
      </c>
      <c r="C76" s="7">
        <v>0.07</v>
      </c>
      <c r="D76" s="7">
        <f t="shared" si="11"/>
        <v>0.052500000000000005</v>
      </c>
      <c r="E76" s="3">
        <f t="shared" si="20"/>
        <v>135551.73332923232</v>
      </c>
      <c r="F76" s="7">
        <f t="shared" si="21"/>
        <v>6.024521481299214</v>
      </c>
      <c r="G76" s="17">
        <f t="shared" si="0"/>
        <v>375</v>
      </c>
      <c r="H76" s="23">
        <f t="shared" si="1"/>
        <v>11979.000000000002</v>
      </c>
      <c r="I76" s="17">
        <f t="shared" si="2"/>
        <v>93.0234375</v>
      </c>
      <c r="J76" s="18">
        <f t="shared" si="3"/>
        <v>11.8125</v>
      </c>
      <c r="K76" s="18">
        <f t="shared" si="4"/>
        <v>6.377952755905512</v>
      </c>
      <c r="L76" s="39"/>
      <c r="M76" s="3">
        <f t="shared" si="5"/>
        <v>136125</v>
      </c>
      <c r="N76" s="7">
        <f t="shared" si="6"/>
        <v>6.05</v>
      </c>
      <c r="O76" s="1" t="str">
        <f t="shared" si="7"/>
        <v>YES</v>
      </c>
      <c r="P76" s="3">
        <f t="shared" si="8"/>
        <v>0</v>
      </c>
      <c r="Q76" s="3">
        <f t="shared" si="10"/>
        <v>136125</v>
      </c>
      <c r="R76" s="45">
        <f t="shared" si="9"/>
        <v>6.05</v>
      </c>
    </row>
    <row r="77" spans="1:18" ht="12.75">
      <c r="A77" s="24">
        <v>50</v>
      </c>
      <c r="B77" s="1">
        <v>0.01</v>
      </c>
      <c r="C77" s="7">
        <v>0.05</v>
      </c>
      <c r="D77" s="7">
        <f t="shared" si="11"/>
        <v>0.037500000000000006</v>
      </c>
      <c r="E77" s="3">
        <f t="shared" si="20"/>
        <v>136125</v>
      </c>
      <c r="F77" s="7">
        <f t="shared" si="21"/>
        <v>6.05</v>
      </c>
      <c r="G77" s="17">
        <f t="shared" si="0"/>
        <v>18.75</v>
      </c>
      <c r="H77" s="23">
        <f t="shared" si="1"/>
        <v>0</v>
      </c>
      <c r="I77" s="17">
        <f t="shared" si="2"/>
        <v>66.44531250000001</v>
      </c>
      <c r="J77" s="18">
        <f t="shared" si="3"/>
        <v>8.437500000000002</v>
      </c>
      <c r="K77" s="18">
        <f t="shared" si="4"/>
        <v>6.377952755905512</v>
      </c>
      <c r="L77" s="39"/>
      <c r="M77" s="3">
        <f t="shared" si="5"/>
        <v>136062.4892347441</v>
      </c>
      <c r="N77" s="7">
        <f t="shared" si="6"/>
        <v>6.047221743766404</v>
      </c>
      <c r="O77" s="1" t="str">
        <f t="shared" si="7"/>
        <v>YES</v>
      </c>
      <c r="P77" s="3">
        <f t="shared" si="8"/>
        <v>0</v>
      </c>
      <c r="Q77" s="3">
        <f t="shared" si="10"/>
        <v>136062.4892347441</v>
      </c>
      <c r="R77" s="45">
        <f t="shared" si="9"/>
        <v>6.047221743766404</v>
      </c>
    </row>
    <row r="78" spans="1:18" ht="12.75">
      <c r="A78" s="24">
        <v>51</v>
      </c>
      <c r="B78" s="1">
        <v>0</v>
      </c>
      <c r="C78" s="7">
        <v>0.06</v>
      </c>
      <c r="D78" s="7">
        <f t="shared" si="11"/>
        <v>0.045</v>
      </c>
      <c r="E78" s="3">
        <f t="shared" si="20"/>
        <v>136062.4892347441</v>
      </c>
      <c r="F78" s="7">
        <f t="shared" si="21"/>
        <v>6.047221743766404</v>
      </c>
      <c r="G78" s="17">
        <f t="shared" si="0"/>
        <v>0</v>
      </c>
      <c r="H78" s="23">
        <f t="shared" si="1"/>
        <v>0</v>
      </c>
      <c r="I78" s="17">
        <f t="shared" si="2"/>
        <v>79.734375</v>
      </c>
      <c r="J78" s="18">
        <f t="shared" si="3"/>
        <v>10.125</v>
      </c>
      <c r="K78" s="18">
        <f t="shared" si="4"/>
        <v>6.377952755905512</v>
      </c>
      <c r="L78" s="39"/>
      <c r="M78" s="3">
        <f t="shared" si="5"/>
        <v>135966.2519069882</v>
      </c>
      <c r="N78" s="7">
        <f t="shared" si="6"/>
        <v>6.042944529199476</v>
      </c>
      <c r="O78" s="1" t="str">
        <f t="shared" si="7"/>
        <v>YES</v>
      </c>
      <c r="P78" s="3">
        <f t="shared" si="8"/>
        <v>0</v>
      </c>
      <c r="Q78" s="3">
        <f t="shared" si="10"/>
        <v>135966.2519069882</v>
      </c>
      <c r="R78" s="45">
        <f t="shared" si="9"/>
        <v>6.042944529199476</v>
      </c>
    </row>
    <row r="79" spans="1:18" ht="12.75">
      <c r="A79" s="24">
        <v>52</v>
      </c>
      <c r="B79" s="1">
        <v>0</v>
      </c>
      <c r="C79" s="7">
        <v>0.22</v>
      </c>
      <c r="D79" s="7">
        <f t="shared" si="11"/>
        <v>0.165</v>
      </c>
      <c r="E79" s="3">
        <f t="shared" si="20"/>
        <v>135966.2519069882</v>
      </c>
      <c r="F79" s="7">
        <f t="shared" si="21"/>
        <v>6.042944529199476</v>
      </c>
      <c r="G79" s="17">
        <f t="shared" si="0"/>
        <v>0</v>
      </c>
      <c r="H79" s="23">
        <f t="shared" si="1"/>
        <v>0</v>
      </c>
      <c r="I79" s="17">
        <f t="shared" si="2"/>
        <v>292.359375</v>
      </c>
      <c r="J79" s="18">
        <f t="shared" si="3"/>
        <v>37.125</v>
      </c>
      <c r="K79" s="18">
        <f t="shared" si="4"/>
        <v>6.377952755905512</v>
      </c>
      <c r="L79" s="39"/>
      <c r="M79" s="3">
        <f t="shared" si="5"/>
        <v>135630.38957923232</v>
      </c>
      <c r="N79" s="7">
        <f t="shared" si="6"/>
        <v>6.028017314632548</v>
      </c>
      <c r="O79" s="1" t="str">
        <f t="shared" si="7"/>
        <v>YES</v>
      </c>
      <c r="P79" s="3">
        <f t="shared" si="8"/>
        <v>0</v>
      </c>
      <c r="Q79" s="3">
        <f t="shared" si="10"/>
        <v>135630.38957923232</v>
      </c>
      <c r="R79" s="45">
        <f t="shared" si="9"/>
        <v>6.028017314632548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1"/>
        <v>0.1275</v>
      </c>
      <c r="E80" s="3">
        <f t="shared" si="20"/>
        <v>135630.38957923232</v>
      </c>
      <c r="F80" s="7">
        <f t="shared" si="21"/>
        <v>6.028017314632548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18">
        <f t="shared" si="4"/>
        <v>6.377952755905512</v>
      </c>
      <c r="L80" s="39"/>
      <c r="M80" s="3">
        <f t="shared" si="5"/>
        <v>135369.41006397642</v>
      </c>
      <c r="N80" s="7">
        <f t="shared" si="6"/>
        <v>6.016418225065618</v>
      </c>
      <c r="O80" s="1" t="str">
        <f t="shared" si="7"/>
        <v>YES</v>
      </c>
      <c r="P80" s="3">
        <f t="shared" si="8"/>
        <v>0</v>
      </c>
      <c r="Q80" s="3">
        <f t="shared" si="10"/>
        <v>135369.41006397642</v>
      </c>
      <c r="R80" s="45">
        <f t="shared" si="9"/>
        <v>6.016418225065618</v>
      </c>
    </row>
    <row r="81" spans="1:18" ht="12.75">
      <c r="A81" s="24">
        <v>54</v>
      </c>
      <c r="B81" s="1">
        <v>0.4</v>
      </c>
      <c r="C81" s="7">
        <v>0.07</v>
      </c>
      <c r="D81" s="7">
        <f t="shared" si="11"/>
        <v>0.052500000000000005</v>
      </c>
      <c r="E81" s="3">
        <f t="shared" si="20"/>
        <v>135369.41006397642</v>
      </c>
      <c r="F81" s="7">
        <f t="shared" si="21"/>
        <v>6.016418225065618</v>
      </c>
      <c r="G81" s="17">
        <f t="shared" si="0"/>
        <v>750</v>
      </c>
      <c r="H81" s="23">
        <f t="shared" si="1"/>
        <v>23958.000000000004</v>
      </c>
      <c r="I81" s="17">
        <f t="shared" si="2"/>
        <v>93.0234375</v>
      </c>
      <c r="J81" s="18">
        <f t="shared" si="3"/>
        <v>11.8125</v>
      </c>
      <c r="K81" s="18">
        <f t="shared" si="4"/>
        <v>6.377952755905512</v>
      </c>
      <c r="L81" s="39"/>
      <c r="M81" s="3">
        <f t="shared" si="5"/>
        <v>136125</v>
      </c>
      <c r="N81" s="7">
        <f t="shared" si="6"/>
        <v>6.05</v>
      </c>
      <c r="O81" s="1" t="str">
        <f t="shared" si="7"/>
        <v>YES</v>
      </c>
      <c r="P81" s="3">
        <f t="shared" si="8"/>
        <v>0</v>
      </c>
      <c r="Q81" s="3">
        <f t="shared" si="10"/>
        <v>136125</v>
      </c>
      <c r="R81" s="45">
        <f t="shared" si="9"/>
        <v>6.05</v>
      </c>
    </row>
    <row r="82" spans="1:18" ht="12.75">
      <c r="A82" s="24">
        <v>55</v>
      </c>
      <c r="B82" s="1">
        <v>0.03</v>
      </c>
      <c r="C82" s="7">
        <v>0.02</v>
      </c>
      <c r="D82" s="7">
        <f t="shared" si="11"/>
        <v>0.015</v>
      </c>
      <c r="E82" s="3">
        <f t="shared" si="20"/>
        <v>136125</v>
      </c>
      <c r="F82" s="7">
        <f t="shared" si="21"/>
        <v>6.05</v>
      </c>
      <c r="G82" s="17">
        <f t="shared" si="0"/>
        <v>56.25</v>
      </c>
      <c r="H82" s="23">
        <f t="shared" si="1"/>
        <v>0</v>
      </c>
      <c r="I82" s="17">
        <f t="shared" si="2"/>
        <v>26.578125</v>
      </c>
      <c r="J82" s="18">
        <f t="shared" si="3"/>
        <v>3.375</v>
      </c>
      <c r="K82" s="18">
        <f t="shared" si="4"/>
        <v>6.377952755905512</v>
      </c>
      <c r="L82" s="39"/>
      <c r="M82" s="3">
        <f t="shared" si="5"/>
        <v>136125</v>
      </c>
      <c r="N82" s="7">
        <f t="shared" si="6"/>
        <v>6.05</v>
      </c>
      <c r="O82" s="1" t="str">
        <f t="shared" si="7"/>
        <v>YES</v>
      </c>
      <c r="P82" s="3">
        <f t="shared" si="8"/>
        <v>0</v>
      </c>
      <c r="Q82" s="3">
        <f t="shared" si="10"/>
        <v>136125</v>
      </c>
      <c r="R82" s="45">
        <f t="shared" si="9"/>
        <v>6.05</v>
      </c>
    </row>
    <row r="83" spans="1:18" ht="12.75">
      <c r="A83" s="24">
        <v>56</v>
      </c>
      <c r="B83" s="1">
        <v>0.03</v>
      </c>
      <c r="C83" s="7">
        <v>0.04</v>
      </c>
      <c r="D83" s="7">
        <f t="shared" si="11"/>
        <v>0.03</v>
      </c>
      <c r="E83" s="3">
        <f t="shared" si="20"/>
        <v>136125</v>
      </c>
      <c r="F83" s="7">
        <f t="shared" si="21"/>
        <v>6.05</v>
      </c>
      <c r="G83" s="17">
        <f t="shared" si="0"/>
        <v>56.25</v>
      </c>
      <c r="H83" s="23">
        <f t="shared" si="1"/>
        <v>0</v>
      </c>
      <c r="I83" s="17">
        <f t="shared" si="2"/>
        <v>53.15625</v>
      </c>
      <c r="J83" s="18">
        <f t="shared" si="3"/>
        <v>6.75</v>
      </c>
      <c r="K83" s="18">
        <f t="shared" si="4"/>
        <v>6.377952755905512</v>
      </c>
      <c r="L83" s="39"/>
      <c r="M83" s="3">
        <f t="shared" si="5"/>
        <v>136114.9657972441</v>
      </c>
      <c r="N83" s="7">
        <f t="shared" si="6"/>
        <v>6.049554035433071</v>
      </c>
      <c r="O83" s="1" t="str">
        <f t="shared" si="7"/>
        <v>YES</v>
      </c>
      <c r="P83" s="3">
        <f t="shared" si="8"/>
        <v>0</v>
      </c>
      <c r="Q83" s="3">
        <f t="shared" si="10"/>
        <v>136114.9657972441</v>
      </c>
      <c r="R83" s="45">
        <f t="shared" si="9"/>
        <v>6.049554035433071</v>
      </c>
    </row>
    <row r="84" spans="1:18" ht="12.75">
      <c r="A84" s="24">
        <v>57</v>
      </c>
      <c r="B84" s="1">
        <v>0</v>
      </c>
      <c r="C84" s="7">
        <v>0.08</v>
      </c>
      <c r="D84" s="7">
        <f t="shared" si="11"/>
        <v>0.06</v>
      </c>
      <c r="E84" s="3">
        <f t="shared" si="20"/>
        <v>136114.9657972441</v>
      </c>
      <c r="F84" s="7">
        <f t="shared" si="21"/>
        <v>6.049554035433071</v>
      </c>
      <c r="G84" s="17">
        <f t="shared" si="0"/>
        <v>0</v>
      </c>
      <c r="H84" s="23">
        <f t="shared" si="1"/>
        <v>0</v>
      </c>
      <c r="I84" s="17">
        <f t="shared" si="2"/>
        <v>106.3125</v>
      </c>
      <c r="J84" s="18">
        <f t="shared" si="3"/>
        <v>13.5</v>
      </c>
      <c r="K84" s="18">
        <f t="shared" si="4"/>
        <v>6.377952755905512</v>
      </c>
      <c r="L84" s="39"/>
      <c r="M84" s="3">
        <f t="shared" si="5"/>
        <v>135988.7753444882</v>
      </c>
      <c r="N84" s="7">
        <f t="shared" si="6"/>
        <v>6.043945570866143</v>
      </c>
      <c r="O84" s="1" t="str">
        <f t="shared" si="7"/>
        <v>YES</v>
      </c>
      <c r="P84" s="3">
        <f t="shared" si="8"/>
        <v>0</v>
      </c>
      <c r="Q84" s="3">
        <f t="shared" si="10"/>
        <v>135988.7753444882</v>
      </c>
      <c r="R84" s="45">
        <f t="shared" si="9"/>
        <v>6.043945570866143</v>
      </c>
    </row>
    <row r="85" spans="1:18" ht="12.75">
      <c r="A85" s="24">
        <v>58</v>
      </c>
      <c r="B85" s="1">
        <v>0</v>
      </c>
      <c r="C85" s="7">
        <v>0.12</v>
      </c>
      <c r="D85" s="7">
        <f t="shared" si="11"/>
        <v>0.09</v>
      </c>
      <c r="E85" s="3">
        <f t="shared" si="20"/>
        <v>135988.7753444882</v>
      </c>
      <c r="F85" s="7">
        <f t="shared" si="21"/>
        <v>6.043945570866143</v>
      </c>
      <c r="G85" s="17">
        <f t="shared" si="0"/>
        <v>0</v>
      </c>
      <c r="H85" s="23">
        <f t="shared" si="1"/>
        <v>0</v>
      </c>
      <c r="I85" s="17">
        <f t="shared" si="2"/>
        <v>159.46875</v>
      </c>
      <c r="J85" s="18">
        <f t="shared" si="3"/>
        <v>20.25</v>
      </c>
      <c r="K85" s="18">
        <f t="shared" si="4"/>
        <v>6.377952755905512</v>
      </c>
      <c r="L85" s="39"/>
      <c r="M85" s="3">
        <f t="shared" si="5"/>
        <v>135802.67864173232</v>
      </c>
      <c r="N85" s="7">
        <f t="shared" si="6"/>
        <v>6.035674606299214</v>
      </c>
      <c r="O85" s="1" t="str">
        <f t="shared" si="7"/>
        <v>YES</v>
      </c>
      <c r="P85" s="3">
        <f t="shared" si="8"/>
        <v>0</v>
      </c>
      <c r="Q85" s="3">
        <f t="shared" si="10"/>
        <v>135802.67864173232</v>
      </c>
      <c r="R85" s="45">
        <f t="shared" si="9"/>
        <v>6.035674606299214</v>
      </c>
    </row>
    <row r="86" spans="1:18" ht="12.75">
      <c r="A86" s="24">
        <v>59</v>
      </c>
      <c r="B86" s="1">
        <v>0</v>
      </c>
      <c r="C86" s="7">
        <v>0.12</v>
      </c>
      <c r="D86" s="7">
        <f t="shared" si="11"/>
        <v>0.09</v>
      </c>
      <c r="E86" s="3">
        <f t="shared" si="20"/>
        <v>135802.67864173232</v>
      </c>
      <c r="F86" s="7">
        <f t="shared" si="21"/>
        <v>6.035674606299214</v>
      </c>
      <c r="G86" s="17">
        <f t="shared" si="0"/>
        <v>0</v>
      </c>
      <c r="H86" s="23">
        <f t="shared" si="1"/>
        <v>0</v>
      </c>
      <c r="I86" s="17">
        <f t="shared" si="2"/>
        <v>159.46875</v>
      </c>
      <c r="J86" s="18">
        <f t="shared" si="3"/>
        <v>20.25</v>
      </c>
      <c r="K86" s="18">
        <f t="shared" si="4"/>
        <v>6.377952755905512</v>
      </c>
      <c r="L86" s="39"/>
      <c r="M86" s="3">
        <f t="shared" si="5"/>
        <v>135616.58193897642</v>
      </c>
      <c r="N86" s="7">
        <f t="shared" si="6"/>
        <v>6.027403641732286</v>
      </c>
      <c r="O86" s="1" t="str">
        <f t="shared" si="7"/>
        <v>YES</v>
      </c>
      <c r="P86" s="3">
        <f t="shared" si="8"/>
        <v>0</v>
      </c>
      <c r="Q86" s="3">
        <f t="shared" si="10"/>
        <v>135616.58193897642</v>
      </c>
      <c r="R86" s="45">
        <f t="shared" si="9"/>
        <v>6.027403641732286</v>
      </c>
    </row>
    <row r="87" spans="1:18" ht="12.75">
      <c r="A87" s="24">
        <v>60</v>
      </c>
      <c r="B87" s="1">
        <v>0</v>
      </c>
      <c r="C87" s="7">
        <v>0.09</v>
      </c>
      <c r="D87" s="7">
        <f t="shared" si="11"/>
        <v>0.0675</v>
      </c>
      <c r="E87" s="3">
        <f t="shared" si="20"/>
        <v>135616.58193897642</v>
      </c>
      <c r="F87" s="7">
        <f t="shared" si="21"/>
        <v>6.027403641732286</v>
      </c>
      <c r="G87" s="17">
        <f t="shared" si="0"/>
        <v>0</v>
      </c>
      <c r="H87" s="23">
        <f t="shared" si="1"/>
        <v>0</v>
      </c>
      <c r="I87" s="17">
        <f t="shared" si="2"/>
        <v>119.6015625</v>
      </c>
      <c r="J87" s="18">
        <f t="shared" si="3"/>
        <v>15.1875</v>
      </c>
      <c r="K87" s="18">
        <f t="shared" si="4"/>
        <v>6.377952755905512</v>
      </c>
      <c r="L87" s="39"/>
      <c r="M87" s="3">
        <f t="shared" si="5"/>
        <v>135475.41492372053</v>
      </c>
      <c r="N87" s="7">
        <f t="shared" si="6"/>
        <v>6.021129552165357</v>
      </c>
      <c r="O87" s="1" t="str">
        <f t="shared" si="7"/>
        <v>YES</v>
      </c>
      <c r="P87" s="3">
        <f t="shared" si="8"/>
        <v>0</v>
      </c>
      <c r="Q87" s="3">
        <f t="shared" si="10"/>
        <v>135475.41492372053</v>
      </c>
      <c r="R87" s="45">
        <f t="shared" si="9"/>
        <v>6.021129552165357</v>
      </c>
    </row>
    <row r="88" spans="1:18" ht="12.75">
      <c r="A88" s="24">
        <v>61</v>
      </c>
      <c r="B88" s="1">
        <v>0.05</v>
      </c>
      <c r="C88" s="7">
        <v>0.07</v>
      </c>
      <c r="D88" s="7">
        <f t="shared" si="11"/>
        <v>0.052500000000000005</v>
      </c>
      <c r="E88" s="3">
        <f t="shared" si="20"/>
        <v>135475.41492372053</v>
      </c>
      <c r="F88" s="7">
        <f t="shared" si="21"/>
        <v>6.021129552165357</v>
      </c>
      <c r="G88" s="17">
        <f t="shared" si="0"/>
        <v>93.75</v>
      </c>
      <c r="H88" s="23">
        <f t="shared" si="1"/>
        <v>0</v>
      </c>
      <c r="I88" s="17">
        <f t="shared" si="2"/>
        <v>93.0234375</v>
      </c>
      <c r="J88" s="18">
        <f t="shared" si="3"/>
        <v>11.8125</v>
      </c>
      <c r="K88" s="18">
        <f t="shared" si="4"/>
        <v>6.377952755905512</v>
      </c>
      <c r="L88" s="39"/>
      <c r="M88" s="3">
        <f t="shared" si="5"/>
        <v>135457.95103346463</v>
      </c>
      <c r="N88" s="7">
        <f t="shared" si="6"/>
        <v>6.020353379265095</v>
      </c>
      <c r="O88" s="1" t="str">
        <f t="shared" si="7"/>
        <v>YES</v>
      </c>
      <c r="P88" s="3">
        <f t="shared" si="8"/>
        <v>0</v>
      </c>
      <c r="Q88" s="3">
        <f t="shared" si="10"/>
        <v>135457.95103346463</v>
      </c>
      <c r="R88" s="45">
        <f t="shared" si="9"/>
        <v>6.020353379265095</v>
      </c>
    </row>
    <row r="89" spans="1:18" ht="12.75">
      <c r="A89" s="24">
        <v>62</v>
      </c>
      <c r="B89" s="1">
        <v>0.02</v>
      </c>
      <c r="C89" s="7">
        <v>0.04</v>
      </c>
      <c r="D89" s="7">
        <f t="shared" si="11"/>
        <v>0.03</v>
      </c>
      <c r="E89" s="3">
        <f t="shared" si="20"/>
        <v>135457.95103346463</v>
      </c>
      <c r="F89" s="7">
        <f t="shared" si="21"/>
        <v>6.020353379265095</v>
      </c>
      <c r="G89" s="17">
        <f t="shared" si="0"/>
        <v>37.5</v>
      </c>
      <c r="H89" s="23">
        <f t="shared" si="1"/>
        <v>0</v>
      </c>
      <c r="I89" s="17">
        <f t="shared" si="2"/>
        <v>53.15625</v>
      </c>
      <c r="J89" s="18">
        <f t="shared" si="3"/>
        <v>6.75</v>
      </c>
      <c r="K89" s="18">
        <f t="shared" si="4"/>
        <v>6.377952755905512</v>
      </c>
      <c r="L89" s="39"/>
      <c r="M89" s="3">
        <f t="shared" si="5"/>
        <v>135429.16683070874</v>
      </c>
      <c r="N89" s="7">
        <f t="shared" si="6"/>
        <v>6.019074081364833</v>
      </c>
      <c r="O89" s="1" t="str">
        <f t="shared" si="7"/>
        <v>YES</v>
      </c>
      <c r="P89" s="3">
        <f t="shared" si="8"/>
        <v>0</v>
      </c>
      <c r="Q89" s="3">
        <f t="shared" si="10"/>
        <v>135429.16683070874</v>
      </c>
      <c r="R89" s="45">
        <f t="shared" si="9"/>
        <v>6.019074081364833</v>
      </c>
    </row>
    <row r="90" spans="1:18" ht="12.75">
      <c r="A90" s="24">
        <v>63</v>
      </c>
      <c r="B90" s="1">
        <v>0</v>
      </c>
      <c r="C90" s="7">
        <v>0.23</v>
      </c>
      <c r="D90" s="7">
        <f t="shared" si="11"/>
        <v>0.17250000000000001</v>
      </c>
      <c r="E90" s="3">
        <f t="shared" si="20"/>
        <v>135429.16683070874</v>
      </c>
      <c r="F90" s="7">
        <f t="shared" si="21"/>
        <v>6.019074081364833</v>
      </c>
      <c r="G90" s="17">
        <f t="shared" si="0"/>
        <v>0</v>
      </c>
      <c r="H90" s="23">
        <f t="shared" si="1"/>
        <v>0</v>
      </c>
      <c r="I90" s="17">
        <f t="shared" si="2"/>
        <v>305.64843750000006</v>
      </c>
      <c r="J90" s="18">
        <f t="shared" si="3"/>
        <v>38.81250000000001</v>
      </c>
      <c r="K90" s="18">
        <f t="shared" si="4"/>
        <v>6.377952755905512</v>
      </c>
      <c r="L90" s="39"/>
      <c r="M90" s="3">
        <f t="shared" si="5"/>
        <v>135078.32794045284</v>
      </c>
      <c r="N90" s="7">
        <f t="shared" si="6"/>
        <v>6.003481241797904</v>
      </c>
      <c r="O90" s="1" t="str">
        <f t="shared" si="7"/>
        <v>YES</v>
      </c>
      <c r="P90" s="3">
        <f t="shared" si="8"/>
        <v>0</v>
      </c>
      <c r="Q90" s="3">
        <f t="shared" si="10"/>
        <v>135078.32794045284</v>
      </c>
      <c r="R90" s="45">
        <f t="shared" si="9"/>
        <v>6.003481241797904</v>
      </c>
    </row>
    <row r="91" spans="1:18" ht="12.75">
      <c r="A91" s="24">
        <v>64</v>
      </c>
      <c r="B91" s="1">
        <v>0</v>
      </c>
      <c r="C91" s="7">
        <v>0.22</v>
      </c>
      <c r="D91" s="7">
        <f t="shared" si="11"/>
        <v>0.165</v>
      </c>
      <c r="E91" s="3">
        <f t="shared" si="20"/>
        <v>135078.32794045284</v>
      </c>
      <c r="F91" s="7">
        <f t="shared" si="21"/>
        <v>6.003481241797904</v>
      </c>
      <c r="G91" s="17">
        <f t="shared" si="0"/>
        <v>0</v>
      </c>
      <c r="H91" s="23">
        <f t="shared" si="1"/>
        <v>0</v>
      </c>
      <c r="I91" s="17">
        <f t="shared" si="2"/>
        <v>292.359375</v>
      </c>
      <c r="J91" s="18">
        <f t="shared" si="3"/>
        <v>37.125</v>
      </c>
      <c r="K91" s="18">
        <f t="shared" si="4"/>
        <v>6.377952755905512</v>
      </c>
      <c r="L91" s="39"/>
      <c r="M91" s="3">
        <f t="shared" si="5"/>
        <v>134742.46561269695</v>
      </c>
      <c r="N91" s="7">
        <f t="shared" si="6"/>
        <v>5.988554027230975</v>
      </c>
      <c r="O91" s="1" t="str">
        <f t="shared" si="7"/>
        <v>YES</v>
      </c>
      <c r="P91" s="3">
        <f t="shared" si="8"/>
        <v>0</v>
      </c>
      <c r="Q91" s="3">
        <f t="shared" si="10"/>
        <v>134742.46561269695</v>
      </c>
      <c r="R91" s="45">
        <f t="shared" si="9"/>
        <v>5.988554027230975</v>
      </c>
    </row>
    <row r="92" spans="1:18" ht="12.75">
      <c r="A92" s="24">
        <v>65</v>
      </c>
      <c r="B92" s="1">
        <v>0</v>
      </c>
      <c r="C92" s="7">
        <v>0.18</v>
      </c>
      <c r="D92" s="7">
        <f t="shared" si="11"/>
        <v>0.135</v>
      </c>
      <c r="E92" s="3">
        <f t="shared" si="20"/>
        <v>134742.46561269695</v>
      </c>
      <c r="F92" s="7">
        <f t="shared" si="21"/>
        <v>5.988554027230975</v>
      </c>
      <c r="G92" s="17">
        <f aca="true" t="shared" si="22" ref="G92:G155">$B$9*B92/12</f>
        <v>0</v>
      </c>
      <c r="H92" s="23">
        <f aca="true" t="shared" si="23" ref="H92:H155">IF(B92&lt;0.06,0,$B$3*B92*$B$6*3630)</f>
        <v>0</v>
      </c>
      <c r="I92" s="17">
        <f aca="true" t="shared" si="24" ref="I92:I155">$B$13*D92*1.05/12</f>
        <v>239.203125</v>
      </c>
      <c r="J92" s="18">
        <f aca="true" t="shared" si="25" ref="J92:J155">$B$12*D92*1.2/12</f>
        <v>30.375</v>
      </c>
      <c r="K92" s="18">
        <f aca="true" t="shared" si="26" ref="K92:K155">$B$9*$D$14</f>
        <v>6.377952755905512</v>
      </c>
      <c r="L92" s="39"/>
      <c r="M92" s="3">
        <f aca="true" t="shared" si="27" ref="M92:M155">MAX(0,MIN($D$8,E92+SUM(G92:H92)-SUM(I92:L92)))</f>
        <v>134466.50953494105</v>
      </c>
      <c r="N92" s="7">
        <f aca="true" t="shared" si="28" ref="N92:N155">M92/$B$9</f>
        <v>5.976289312664047</v>
      </c>
      <c r="O92" s="1" t="str">
        <f aca="true" t="shared" si="29" ref="O92:O155">IF(N92&lt;$B$16,"NO","YES")</f>
        <v>YES</v>
      </c>
      <c r="P92" s="3">
        <f aca="true" t="shared" si="30" ref="P92:P155">IF(OR($B$18="NO",O92="YES"),0,$D$8-M92)</f>
        <v>0</v>
      </c>
      <c r="Q92" s="3">
        <f t="shared" si="10"/>
        <v>134466.50953494105</v>
      </c>
      <c r="R92" s="45">
        <f aca="true" t="shared" si="31" ref="R92:R155">Q92/$B$9</f>
        <v>5.976289312664047</v>
      </c>
    </row>
    <row r="93" spans="1:18" ht="12.75">
      <c r="A93" s="24">
        <v>66</v>
      </c>
      <c r="B93" s="1">
        <v>0</v>
      </c>
      <c r="C93" s="7">
        <v>0.11</v>
      </c>
      <c r="D93" s="7">
        <f t="shared" si="11"/>
        <v>0.0825</v>
      </c>
      <c r="E93" s="3">
        <f t="shared" si="20"/>
        <v>134466.50953494105</v>
      </c>
      <c r="F93" s="7">
        <f t="shared" si="21"/>
        <v>5.976289312664047</v>
      </c>
      <c r="G93" s="17">
        <f t="shared" si="22"/>
        <v>0</v>
      </c>
      <c r="H93" s="23">
        <f t="shared" si="23"/>
        <v>0</v>
      </c>
      <c r="I93" s="17">
        <f t="shared" si="24"/>
        <v>146.1796875</v>
      </c>
      <c r="J93" s="18">
        <f t="shared" si="25"/>
        <v>18.5625</v>
      </c>
      <c r="K93" s="18">
        <f t="shared" si="26"/>
        <v>6.377952755905512</v>
      </c>
      <c r="L93" s="39"/>
      <c r="M93" s="3">
        <f t="shared" si="27"/>
        <v>134295.38939468516</v>
      </c>
      <c r="N93" s="7">
        <f t="shared" si="28"/>
        <v>5.968683973097118</v>
      </c>
      <c r="O93" s="1" t="str">
        <f t="shared" si="29"/>
        <v>YES</v>
      </c>
      <c r="P93" s="3">
        <f t="shared" si="30"/>
        <v>0</v>
      </c>
      <c r="Q93" s="3">
        <f aca="true" t="shared" si="32" ref="Q93:Q156">M93+P93</f>
        <v>134295.38939468516</v>
      </c>
      <c r="R93" s="45">
        <f t="shared" si="31"/>
        <v>5.968683973097118</v>
      </c>
    </row>
    <row r="94" spans="1:18" ht="12.75">
      <c r="A94" s="24">
        <v>67</v>
      </c>
      <c r="B94" s="1">
        <v>0.02</v>
      </c>
      <c r="C94" s="7">
        <v>0.06</v>
      </c>
      <c r="D94" s="7">
        <f aca="true" t="shared" si="33" ref="D94:D157">0.75*C94</f>
        <v>0.045</v>
      </c>
      <c r="E94" s="3">
        <f t="shared" si="20"/>
        <v>134295.38939468516</v>
      </c>
      <c r="F94" s="7">
        <f t="shared" si="21"/>
        <v>5.968683973097118</v>
      </c>
      <c r="G94" s="17">
        <f t="shared" si="22"/>
        <v>37.5</v>
      </c>
      <c r="H94" s="23">
        <f t="shared" si="23"/>
        <v>0</v>
      </c>
      <c r="I94" s="17">
        <f t="shared" si="24"/>
        <v>79.734375</v>
      </c>
      <c r="J94" s="18">
        <f t="shared" si="25"/>
        <v>10.125</v>
      </c>
      <c r="K94" s="18">
        <f t="shared" si="26"/>
        <v>6.377952755905512</v>
      </c>
      <c r="L94" s="39"/>
      <c r="M94" s="3">
        <f t="shared" si="27"/>
        <v>134236.65206692927</v>
      </c>
      <c r="N94" s="7">
        <f t="shared" si="28"/>
        <v>5.966073425196856</v>
      </c>
      <c r="O94" s="1" t="str">
        <f t="shared" si="29"/>
        <v>YES</v>
      </c>
      <c r="P94" s="3">
        <f t="shared" si="30"/>
        <v>0</v>
      </c>
      <c r="Q94" s="3">
        <f t="shared" si="32"/>
        <v>134236.65206692927</v>
      </c>
      <c r="R94" s="45">
        <f t="shared" si="31"/>
        <v>5.966073425196856</v>
      </c>
    </row>
    <row r="95" spans="1:18" ht="12.75">
      <c r="A95" s="24">
        <v>68</v>
      </c>
      <c r="B95" s="1">
        <v>0.15</v>
      </c>
      <c r="C95" s="7">
        <v>0</v>
      </c>
      <c r="D95" s="7">
        <f t="shared" si="33"/>
        <v>0</v>
      </c>
      <c r="E95" s="3">
        <f t="shared" si="20"/>
        <v>134236.65206692927</v>
      </c>
      <c r="F95" s="7">
        <f t="shared" si="21"/>
        <v>5.966073425196856</v>
      </c>
      <c r="G95" s="17">
        <f t="shared" si="22"/>
        <v>281.25</v>
      </c>
      <c r="H95" s="23">
        <f t="shared" si="23"/>
        <v>8984.25</v>
      </c>
      <c r="I95" s="17">
        <f t="shared" si="24"/>
        <v>0</v>
      </c>
      <c r="J95" s="18">
        <f t="shared" si="25"/>
        <v>0</v>
      </c>
      <c r="K95" s="18">
        <f t="shared" si="26"/>
        <v>6.377952755905512</v>
      </c>
      <c r="L95" s="39"/>
      <c r="M95" s="3">
        <f t="shared" si="27"/>
        <v>136125</v>
      </c>
      <c r="N95" s="7">
        <f t="shared" si="28"/>
        <v>6.05</v>
      </c>
      <c r="O95" s="1" t="str">
        <f t="shared" si="29"/>
        <v>YES</v>
      </c>
      <c r="P95" s="3">
        <f t="shared" si="30"/>
        <v>0</v>
      </c>
      <c r="Q95" s="3">
        <f t="shared" si="32"/>
        <v>136125</v>
      </c>
      <c r="R95" s="45">
        <f t="shared" si="31"/>
        <v>6.05</v>
      </c>
    </row>
    <row r="96" spans="1:18" ht="12.75">
      <c r="A96" s="24">
        <v>69</v>
      </c>
      <c r="B96" s="1">
        <v>0.04</v>
      </c>
      <c r="C96" s="7">
        <v>0</v>
      </c>
      <c r="D96" s="7">
        <f t="shared" si="33"/>
        <v>0</v>
      </c>
      <c r="E96" s="3">
        <f t="shared" si="20"/>
        <v>136125</v>
      </c>
      <c r="F96" s="7">
        <f t="shared" si="21"/>
        <v>6.05</v>
      </c>
      <c r="G96" s="17">
        <f t="shared" si="22"/>
        <v>75</v>
      </c>
      <c r="H96" s="23">
        <f t="shared" si="23"/>
        <v>0</v>
      </c>
      <c r="I96" s="17">
        <f t="shared" si="24"/>
        <v>0</v>
      </c>
      <c r="J96" s="18">
        <f t="shared" si="25"/>
        <v>0</v>
      </c>
      <c r="K96" s="18">
        <f t="shared" si="26"/>
        <v>6.377952755905512</v>
      </c>
      <c r="L96" s="39"/>
      <c r="M96" s="3">
        <f t="shared" si="27"/>
        <v>136125</v>
      </c>
      <c r="N96" s="7">
        <f t="shared" si="28"/>
        <v>6.05</v>
      </c>
      <c r="O96" s="1" t="str">
        <f t="shared" si="29"/>
        <v>YES</v>
      </c>
      <c r="P96" s="3">
        <f t="shared" si="30"/>
        <v>0</v>
      </c>
      <c r="Q96" s="3">
        <f t="shared" si="32"/>
        <v>136125</v>
      </c>
      <c r="R96" s="45">
        <f t="shared" si="31"/>
        <v>6.05</v>
      </c>
    </row>
    <row r="97" spans="1:18" ht="12.75">
      <c r="A97" s="24">
        <v>70</v>
      </c>
      <c r="B97" s="1">
        <v>0.56</v>
      </c>
      <c r="C97" s="7">
        <v>0</v>
      </c>
      <c r="D97" s="7">
        <f t="shared" si="33"/>
        <v>0</v>
      </c>
      <c r="E97" s="3">
        <f t="shared" si="20"/>
        <v>136125</v>
      </c>
      <c r="F97" s="7">
        <f t="shared" si="21"/>
        <v>6.05</v>
      </c>
      <c r="G97" s="17">
        <f t="shared" si="22"/>
        <v>1050.0000000000002</v>
      </c>
      <c r="H97" s="23">
        <f t="shared" si="23"/>
        <v>33541.200000000004</v>
      </c>
      <c r="I97" s="17">
        <f t="shared" si="24"/>
        <v>0</v>
      </c>
      <c r="J97" s="18">
        <f t="shared" si="25"/>
        <v>0</v>
      </c>
      <c r="K97" s="18">
        <f t="shared" si="26"/>
        <v>6.377952755905512</v>
      </c>
      <c r="L97" s="39"/>
      <c r="M97" s="3">
        <f t="shared" si="27"/>
        <v>136125</v>
      </c>
      <c r="N97" s="7">
        <f t="shared" si="28"/>
        <v>6.05</v>
      </c>
      <c r="O97" s="1" t="str">
        <f t="shared" si="29"/>
        <v>YES</v>
      </c>
      <c r="P97" s="3">
        <f t="shared" si="30"/>
        <v>0</v>
      </c>
      <c r="Q97" s="3">
        <f t="shared" si="32"/>
        <v>136125</v>
      </c>
      <c r="R97" s="45">
        <f t="shared" si="31"/>
        <v>6.05</v>
      </c>
    </row>
    <row r="98" spans="1:18" ht="12.75">
      <c r="A98" s="24">
        <v>71</v>
      </c>
      <c r="B98" s="1">
        <v>0</v>
      </c>
      <c r="C98" s="7">
        <v>0.23</v>
      </c>
      <c r="D98" s="7">
        <f t="shared" si="33"/>
        <v>0.17250000000000001</v>
      </c>
      <c r="E98" s="3">
        <f t="shared" si="20"/>
        <v>136125</v>
      </c>
      <c r="F98" s="7">
        <f t="shared" si="21"/>
        <v>6.05</v>
      </c>
      <c r="G98" s="17">
        <f t="shared" si="22"/>
        <v>0</v>
      </c>
      <c r="H98" s="23">
        <f t="shared" si="23"/>
        <v>0</v>
      </c>
      <c r="I98" s="17">
        <f t="shared" si="24"/>
        <v>305.64843750000006</v>
      </c>
      <c r="J98" s="18">
        <f t="shared" si="25"/>
        <v>38.81250000000001</v>
      </c>
      <c r="K98" s="18">
        <f t="shared" si="26"/>
        <v>6.377952755905512</v>
      </c>
      <c r="L98" s="39"/>
      <c r="M98" s="3">
        <f t="shared" si="27"/>
        <v>135774.1611097441</v>
      </c>
      <c r="N98" s="7">
        <f t="shared" si="28"/>
        <v>6.034407160433071</v>
      </c>
      <c r="O98" s="1" t="str">
        <f t="shared" si="29"/>
        <v>YES</v>
      </c>
      <c r="P98" s="3">
        <f t="shared" si="30"/>
        <v>0</v>
      </c>
      <c r="Q98" s="3">
        <f t="shared" si="32"/>
        <v>135774.1611097441</v>
      </c>
      <c r="R98" s="45">
        <f t="shared" si="31"/>
        <v>6.034407160433071</v>
      </c>
    </row>
    <row r="99" spans="1:18" ht="12.75">
      <c r="A99" s="24">
        <v>72</v>
      </c>
      <c r="B99" s="1">
        <v>0.01</v>
      </c>
      <c r="C99" s="7">
        <v>0.11</v>
      </c>
      <c r="D99" s="7">
        <f t="shared" si="33"/>
        <v>0.0825</v>
      </c>
      <c r="E99" s="3">
        <f t="shared" si="20"/>
        <v>135774.1611097441</v>
      </c>
      <c r="F99" s="7">
        <f t="shared" si="21"/>
        <v>6.034407160433071</v>
      </c>
      <c r="G99" s="17">
        <f t="shared" si="22"/>
        <v>18.75</v>
      </c>
      <c r="H99" s="23">
        <f t="shared" si="23"/>
        <v>0</v>
      </c>
      <c r="I99" s="17">
        <f t="shared" si="24"/>
        <v>146.1796875</v>
      </c>
      <c r="J99" s="18">
        <f t="shared" si="25"/>
        <v>18.5625</v>
      </c>
      <c r="K99" s="18">
        <f t="shared" si="26"/>
        <v>6.377952755905512</v>
      </c>
      <c r="L99" s="39"/>
      <c r="M99" s="3">
        <f t="shared" si="27"/>
        <v>135621.7909694882</v>
      </c>
      <c r="N99" s="7">
        <f t="shared" si="28"/>
        <v>6.027635154199476</v>
      </c>
      <c r="O99" s="1" t="str">
        <f t="shared" si="29"/>
        <v>YES</v>
      </c>
      <c r="P99" s="3">
        <f t="shared" si="30"/>
        <v>0</v>
      </c>
      <c r="Q99" s="3">
        <f t="shared" si="32"/>
        <v>135621.7909694882</v>
      </c>
      <c r="R99" s="45">
        <f t="shared" si="31"/>
        <v>6.027635154199476</v>
      </c>
    </row>
    <row r="100" spans="1:18" ht="12.75">
      <c r="A100" s="24">
        <v>73</v>
      </c>
      <c r="B100" s="1">
        <v>0.35</v>
      </c>
      <c r="C100" s="7">
        <v>0.07</v>
      </c>
      <c r="D100" s="7">
        <f t="shared" si="33"/>
        <v>0.052500000000000005</v>
      </c>
      <c r="E100" s="3">
        <f t="shared" si="20"/>
        <v>135621.7909694882</v>
      </c>
      <c r="F100" s="7">
        <f t="shared" si="21"/>
        <v>6.027635154199476</v>
      </c>
      <c r="G100" s="17">
        <f t="shared" si="22"/>
        <v>656.2499999999999</v>
      </c>
      <c r="H100" s="23">
        <f t="shared" si="23"/>
        <v>20963.25</v>
      </c>
      <c r="I100" s="17">
        <f t="shared" si="24"/>
        <v>93.0234375</v>
      </c>
      <c r="J100" s="18">
        <f t="shared" si="25"/>
        <v>11.8125</v>
      </c>
      <c r="K100" s="18">
        <f t="shared" si="26"/>
        <v>6.377952755905512</v>
      </c>
      <c r="L100" s="39"/>
      <c r="M100" s="3">
        <f t="shared" si="27"/>
        <v>136125</v>
      </c>
      <c r="N100" s="7">
        <f t="shared" si="28"/>
        <v>6.05</v>
      </c>
      <c r="O100" s="1" t="str">
        <f t="shared" si="29"/>
        <v>YES</v>
      </c>
      <c r="P100" s="3">
        <f t="shared" si="30"/>
        <v>0</v>
      </c>
      <c r="Q100" s="3">
        <f t="shared" si="32"/>
        <v>136125</v>
      </c>
      <c r="R100" s="45">
        <f t="shared" si="31"/>
        <v>6.05</v>
      </c>
    </row>
    <row r="101" spans="1:18" ht="12.75">
      <c r="A101" s="24">
        <v>74</v>
      </c>
      <c r="B101" s="1">
        <v>0</v>
      </c>
      <c r="C101" s="7">
        <v>0.18</v>
      </c>
      <c r="D101" s="7">
        <f t="shared" si="33"/>
        <v>0.135</v>
      </c>
      <c r="E101" s="3">
        <f t="shared" si="20"/>
        <v>136125</v>
      </c>
      <c r="F101" s="7">
        <f t="shared" si="21"/>
        <v>6.05</v>
      </c>
      <c r="G101" s="17">
        <f t="shared" si="22"/>
        <v>0</v>
      </c>
      <c r="H101" s="23">
        <f t="shared" si="23"/>
        <v>0</v>
      </c>
      <c r="I101" s="17">
        <f t="shared" si="24"/>
        <v>239.203125</v>
      </c>
      <c r="J101" s="18">
        <f t="shared" si="25"/>
        <v>30.375</v>
      </c>
      <c r="K101" s="18">
        <f t="shared" si="26"/>
        <v>6.377952755905512</v>
      </c>
      <c r="L101" s="39"/>
      <c r="M101" s="3">
        <f t="shared" si="27"/>
        <v>135849.0439222441</v>
      </c>
      <c r="N101" s="7">
        <f t="shared" si="28"/>
        <v>6.0377352854330715</v>
      </c>
      <c r="O101" s="1" t="str">
        <f t="shared" si="29"/>
        <v>YES</v>
      </c>
      <c r="P101" s="3">
        <f t="shared" si="30"/>
        <v>0</v>
      </c>
      <c r="Q101" s="3">
        <f t="shared" si="32"/>
        <v>135849.0439222441</v>
      </c>
      <c r="R101" s="45">
        <f t="shared" si="31"/>
        <v>6.0377352854330715</v>
      </c>
    </row>
    <row r="102" spans="1:18" ht="12.75">
      <c r="A102" s="24">
        <v>75</v>
      </c>
      <c r="B102" s="1">
        <v>0</v>
      </c>
      <c r="C102" s="7">
        <v>0.21</v>
      </c>
      <c r="D102" s="7">
        <f t="shared" si="33"/>
        <v>0.1575</v>
      </c>
      <c r="E102" s="3">
        <f t="shared" si="20"/>
        <v>135849.0439222441</v>
      </c>
      <c r="F102" s="7">
        <f t="shared" si="21"/>
        <v>6.0377352854330715</v>
      </c>
      <c r="G102" s="17">
        <f t="shared" si="22"/>
        <v>0</v>
      </c>
      <c r="H102" s="23">
        <f t="shared" si="23"/>
        <v>0</v>
      </c>
      <c r="I102" s="17">
        <f t="shared" si="24"/>
        <v>279.0703125</v>
      </c>
      <c r="J102" s="18">
        <f t="shared" si="25"/>
        <v>35.4375</v>
      </c>
      <c r="K102" s="18">
        <f t="shared" si="26"/>
        <v>6.377952755905512</v>
      </c>
      <c r="L102" s="39"/>
      <c r="M102" s="3">
        <f t="shared" si="27"/>
        <v>135528.1581569882</v>
      </c>
      <c r="N102" s="7">
        <f t="shared" si="28"/>
        <v>6.023473695866143</v>
      </c>
      <c r="O102" s="1" t="str">
        <f t="shared" si="29"/>
        <v>YES</v>
      </c>
      <c r="P102" s="3">
        <f t="shared" si="30"/>
        <v>0</v>
      </c>
      <c r="Q102" s="3">
        <f t="shared" si="32"/>
        <v>135528.1581569882</v>
      </c>
      <c r="R102" s="45">
        <f t="shared" si="31"/>
        <v>6.023473695866143</v>
      </c>
    </row>
    <row r="103" spans="1:18" ht="12.75">
      <c r="A103" s="24">
        <v>76</v>
      </c>
      <c r="B103" s="1">
        <v>0</v>
      </c>
      <c r="C103" s="7">
        <v>0.04</v>
      </c>
      <c r="D103" s="7">
        <f t="shared" si="33"/>
        <v>0.03</v>
      </c>
      <c r="E103" s="3">
        <f t="shared" si="20"/>
        <v>135528.1581569882</v>
      </c>
      <c r="F103" s="7">
        <f t="shared" si="21"/>
        <v>6.023473695866143</v>
      </c>
      <c r="G103" s="17">
        <f t="shared" si="22"/>
        <v>0</v>
      </c>
      <c r="H103" s="23">
        <f t="shared" si="23"/>
        <v>0</v>
      </c>
      <c r="I103" s="17">
        <f t="shared" si="24"/>
        <v>53.15625</v>
      </c>
      <c r="J103" s="18">
        <f t="shared" si="25"/>
        <v>6.75</v>
      </c>
      <c r="K103" s="18">
        <f t="shared" si="26"/>
        <v>6.377952755905512</v>
      </c>
      <c r="L103" s="39"/>
      <c r="M103" s="3">
        <f t="shared" si="27"/>
        <v>135461.87395423232</v>
      </c>
      <c r="N103" s="7">
        <f t="shared" si="28"/>
        <v>6.0205277312992145</v>
      </c>
      <c r="O103" s="1" t="str">
        <f t="shared" si="29"/>
        <v>YES</v>
      </c>
      <c r="P103" s="3">
        <f t="shared" si="30"/>
        <v>0</v>
      </c>
      <c r="Q103" s="3">
        <f t="shared" si="32"/>
        <v>135461.87395423232</v>
      </c>
      <c r="R103" s="45">
        <f t="shared" si="31"/>
        <v>6.0205277312992145</v>
      </c>
    </row>
    <row r="104" spans="1:18" ht="12.75">
      <c r="A104" s="24">
        <v>77</v>
      </c>
      <c r="B104" s="1">
        <v>0</v>
      </c>
      <c r="C104" s="7">
        <v>0.07</v>
      </c>
      <c r="D104" s="7">
        <f t="shared" si="33"/>
        <v>0.052500000000000005</v>
      </c>
      <c r="E104" s="3">
        <f t="shared" si="20"/>
        <v>135461.87395423232</v>
      </c>
      <c r="F104" s="7">
        <f t="shared" si="21"/>
        <v>6.0205277312992145</v>
      </c>
      <c r="G104" s="17">
        <f t="shared" si="22"/>
        <v>0</v>
      </c>
      <c r="H104" s="23">
        <f t="shared" si="23"/>
        <v>0</v>
      </c>
      <c r="I104" s="17">
        <f t="shared" si="24"/>
        <v>93.0234375</v>
      </c>
      <c r="J104" s="18">
        <f t="shared" si="25"/>
        <v>11.8125</v>
      </c>
      <c r="K104" s="18">
        <f t="shared" si="26"/>
        <v>6.377952755905512</v>
      </c>
      <c r="L104" s="39"/>
      <c r="M104" s="3">
        <f t="shared" si="27"/>
        <v>135350.66006397642</v>
      </c>
      <c r="N104" s="7">
        <f t="shared" si="28"/>
        <v>6.015584891732286</v>
      </c>
      <c r="O104" s="1" t="str">
        <f t="shared" si="29"/>
        <v>YES</v>
      </c>
      <c r="P104" s="3">
        <f t="shared" si="30"/>
        <v>0</v>
      </c>
      <c r="Q104" s="3">
        <f t="shared" si="32"/>
        <v>135350.66006397642</v>
      </c>
      <c r="R104" s="45">
        <f t="shared" si="31"/>
        <v>6.015584891732286</v>
      </c>
    </row>
    <row r="105" spans="1:18" ht="12.75">
      <c r="A105" s="24">
        <v>78</v>
      </c>
      <c r="B105" s="1">
        <v>0</v>
      </c>
      <c r="C105" s="7">
        <v>0.23</v>
      </c>
      <c r="D105" s="7">
        <f t="shared" si="33"/>
        <v>0.17250000000000001</v>
      </c>
      <c r="E105" s="3">
        <f t="shared" si="20"/>
        <v>135350.66006397642</v>
      </c>
      <c r="F105" s="7">
        <f t="shared" si="21"/>
        <v>6.015584891732286</v>
      </c>
      <c r="G105" s="17">
        <f t="shared" si="22"/>
        <v>0</v>
      </c>
      <c r="H105" s="23">
        <f t="shared" si="23"/>
        <v>0</v>
      </c>
      <c r="I105" s="17">
        <f t="shared" si="24"/>
        <v>305.64843750000006</v>
      </c>
      <c r="J105" s="18">
        <f t="shared" si="25"/>
        <v>38.81250000000001</v>
      </c>
      <c r="K105" s="18">
        <f t="shared" si="26"/>
        <v>6.377952755905512</v>
      </c>
      <c r="L105" s="39"/>
      <c r="M105" s="3">
        <f t="shared" si="27"/>
        <v>134999.82117372053</v>
      </c>
      <c r="N105" s="7">
        <f t="shared" si="28"/>
        <v>5.999992052165357</v>
      </c>
      <c r="O105" s="1" t="str">
        <f t="shared" si="29"/>
        <v>YES</v>
      </c>
      <c r="P105" s="3">
        <f t="shared" si="30"/>
        <v>0</v>
      </c>
      <c r="Q105" s="3">
        <f t="shared" si="32"/>
        <v>134999.82117372053</v>
      </c>
      <c r="R105" s="45">
        <f t="shared" si="31"/>
        <v>5.999992052165357</v>
      </c>
    </row>
    <row r="106" spans="1:18" ht="12.75">
      <c r="A106" s="24">
        <v>79</v>
      </c>
      <c r="B106" s="1">
        <v>0</v>
      </c>
      <c r="C106" s="7">
        <v>0.13</v>
      </c>
      <c r="D106" s="7">
        <f t="shared" si="33"/>
        <v>0.0975</v>
      </c>
      <c r="E106" s="3">
        <f t="shared" si="20"/>
        <v>134999.82117372053</v>
      </c>
      <c r="F106" s="7">
        <f t="shared" si="21"/>
        <v>5.999992052165357</v>
      </c>
      <c r="G106" s="17">
        <f t="shared" si="22"/>
        <v>0</v>
      </c>
      <c r="H106" s="23">
        <f t="shared" si="23"/>
        <v>0</v>
      </c>
      <c r="I106" s="17">
        <f t="shared" si="24"/>
        <v>172.7578125</v>
      </c>
      <c r="J106" s="18">
        <f t="shared" si="25"/>
        <v>21.9375</v>
      </c>
      <c r="K106" s="18">
        <f t="shared" si="26"/>
        <v>6.377952755905512</v>
      </c>
      <c r="L106" s="39"/>
      <c r="M106" s="3">
        <f t="shared" si="27"/>
        <v>134798.74790846463</v>
      </c>
      <c r="N106" s="7">
        <f t="shared" si="28"/>
        <v>5.991055462598428</v>
      </c>
      <c r="O106" s="1" t="str">
        <f t="shared" si="29"/>
        <v>YES</v>
      </c>
      <c r="P106" s="3">
        <f t="shared" si="30"/>
        <v>0</v>
      </c>
      <c r="Q106" s="3">
        <f t="shared" si="32"/>
        <v>134798.74790846463</v>
      </c>
      <c r="R106" s="45">
        <f t="shared" si="31"/>
        <v>5.991055462598428</v>
      </c>
    </row>
    <row r="107" spans="1:18" ht="12.75">
      <c r="A107" s="24">
        <v>80</v>
      </c>
      <c r="B107" s="1">
        <v>0</v>
      </c>
      <c r="C107" s="7">
        <v>0.18</v>
      </c>
      <c r="D107" s="7">
        <f t="shared" si="33"/>
        <v>0.135</v>
      </c>
      <c r="E107" s="3">
        <f t="shared" si="20"/>
        <v>134798.74790846463</v>
      </c>
      <c r="F107" s="7">
        <f t="shared" si="21"/>
        <v>5.991055462598428</v>
      </c>
      <c r="G107" s="17">
        <f t="shared" si="22"/>
        <v>0</v>
      </c>
      <c r="H107" s="23">
        <f t="shared" si="23"/>
        <v>0</v>
      </c>
      <c r="I107" s="17">
        <f t="shared" si="24"/>
        <v>239.203125</v>
      </c>
      <c r="J107" s="18">
        <f t="shared" si="25"/>
        <v>30.375</v>
      </c>
      <c r="K107" s="18">
        <f t="shared" si="26"/>
        <v>6.377952755905512</v>
      </c>
      <c r="L107" s="39"/>
      <c r="M107" s="3">
        <f t="shared" si="27"/>
        <v>134522.79183070874</v>
      </c>
      <c r="N107" s="7">
        <f t="shared" si="28"/>
        <v>5.9787907480315</v>
      </c>
      <c r="O107" s="1" t="str">
        <f t="shared" si="29"/>
        <v>YES</v>
      </c>
      <c r="P107" s="3">
        <f t="shared" si="30"/>
        <v>0</v>
      </c>
      <c r="Q107" s="3">
        <f t="shared" si="32"/>
        <v>134522.79183070874</v>
      </c>
      <c r="R107" s="45">
        <f t="shared" si="31"/>
        <v>5.9787907480315</v>
      </c>
    </row>
    <row r="108" spans="1:18" ht="12.75">
      <c r="A108" s="24">
        <v>81</v>
      </c>
      <c r="B108" s="1">
        <v>0.01</v>
      </c>
      <c r="C108" s="7">
        <v>0.16</v>
      </c>
      <c r="D108" s="7">
        <f t="shared" si="33"/>
        <v>0.12</v>
      </c>
      <c r="E108" s="3">
        <f t="shared" si="20"/>
        <v>134522.79183070874</v>
      </c>
      <c r="F108" s="7">
        <f t="shared" si="21"/>
        <v>5.9787907480315</v>
      </c>
      <c r="G108" s="17">
        <f t="shared" si="22"/>
        <v>18.75</v>
      </c>
      <c r="H108" s="23">
        <f t="shared" si="23"/>
        <v>0</v>
      </c>
      <c r="I108" s="17">
        <f t="shared" si="24"/>
        <v>212.625</v>
      </c>
      <c r="J108" s="18">
        <f t="shared" si="25"/>
        <v>27</v>
      </c>
      <c r="K108" s="18">
        <f t="shared" si="26"/>
        <v>6.377952755905512</v>
      </c>
      <c r="L108" s="39"/>
      <c r="M108" s="3">
        <f t="shared" si="27"/>
        <v>134295.53887795284</v>
      </c>
      <c r="N108" s="7">
        <f t="shared" si="28"/>
        <v>5.968690616797904</v>
      </c>
      <c r="O108" s="1" t="str">
        <f t="shared" si="29"/>
        <v>YES</v>
      </c>
      <c r="P108" s="3">
        <f t="shared" si="30"/>
        <v>0</v>
      </c>
      <c r="Q108" s="3">
        <f t="shared" si="32"/>
        <v>134295.53887795284</v>
      </c>
      <c r="R108" s="45">
        <f t="shared" si="31"/>
        <v>5.968690616797904</v>
      </c>
    </row>
    <row r="109" spans="1:18" ht="12.75">
      <c r="A109" s="24">
        <v>82</v>
      </c>
      <c r="B109" s="1">
        <v>0</v>
      </c>
      <c r="C109" s="7">
        <v>0.24</v>
      </c>
      <c r="D109" s="7">
        <f t="shared" si="33"/>
        <v>0.18</v>
      </c>
      <c r="E109" s="3">
        <f t="shared" si="20"/>
        <v>134295.53887795284</v>
      </c>
      <c r="F109" s="7">
        <f t="shared" si="21"/>
        <v>5.968690616797904</v>
      </c>
      <c r="G109" s="17">
        <f t="shared" si="22"/>
        <v>0</v>
      </c>
      <c r="H109" s="23">
        <f t="shared" si="23"/>
        <v>0</v>
      </c>
      <c r="I109" s="17">
        <f t="shared" si="24"/>
        <v>318.9375</v>
      </c>
      <c r="J109" s="18">
        <f t="shared" si="25"/>
        <v>40.5</v>
      </c>
      <c r="K109" s="18">
        <f t="shared" si="26"/>
        <v>6.377952755905512</v>
      </c>
      <c r="L109" s="39"/>
      <c r="M109" s="3">
        <f t="shared" si="27"/>
        <v>133929.72342519695</v>
      </c>
      <c r="N109" s="7">
        <f t="shared" si="28"/>
        <v>5.952432152230975</v>
      </c>
      <c r="O109" s="1" t="str">
        <f t="shared" si="29"/>
        <v>YES</v>
      </c>
      <c r="P109" s="3">
        <f t="shared" si="30"/>
        <v>0</v>
      </c>
      <c r="Q109" s="3">
        <f t="shared" si="32"/>
        <v>133929.72342519695</v>
      </c>
      <c r="R109" s="45">
        <f t="shared" si="31"/>
        <v>5.952432152230975</v>
      </c>
    </row>
    <row r="110" spans="1:18" ht="12.75">
      <c r="A110" s="24">
        <v>83</v>
      </c>
      <c r="B110" s="1">
        <v>0</v>
      </c>
      <c r="C110" s="7">
        <v>0.18</v>
      </c>
      <c r="D110" s="7">
        <f t="shared" si="33"/>
        <v>0.135</v>
      </c>
      <c r="E110" s="3">
        <f t="shared" si="20"/>
        <v>133929.72342519695</v>
      </c>
      <c r="F110" s="7">
        <f t="shared" si="21"/>
        <v>5.952432152230975</v>
      </c>
      <c r="G110" s="17">
        <f t="shared" si="22"/>
        <v>0</v>
      </c>
      <c r="H110" s="23">
        <f t="shared" si="23"/>
        <v>0</v>
      </c>
      <c r="I110" s="17">
        <f t="shared" si="24"/>
        <v>239.203125</v>
      </c>
      <c r="J110" s="18">
        <f t="shared" si="25"/>
        <v>30.375</v>
      </c>
      <c r="K110" s="18">
        <f t="shared" si="26"/>
        <v>6.377952755905512</v>
      </c>
      <c r="L110" s="39"/>
      <c r="M110" s="3">
        <f t="shared" si="27"/>
        <v>133653.76734744105</v>
      </c>
      <c r="N110" s="7">
        <f t="shared" si="28"/>
        <v>5.940167437664047</v>
      </c>
      <c r="O110" s="1" t="str">
        <f t="shared" si="29"/>
        <v>YES</v>
      </c>
      <c r="P110" s="3">
        <f t="shared" si="30"/>
        <v>0</v>
      </c>
      <c r="Q110" s="3">
        <f t="shared" si="32"/>
        <v>133653.76734744105</v>
      </c>
      <c r="R110" s="45">
        <f t="shared" si="31"/>
        <v>5.940167437664047</v>
      </c>
    </row>
    <row r="111" spans="1:18" ht="12.75">
      <c r="A111" s="24">
        <v>84</v>
      </c>
      <c r="B111" s="1">
        <v>0</v>
      </c>
      <c r="C111" s="7">
        <v>0.24</v>
      </c>
      <c r="D111" s="7">
        <f t="shared" si="33"/>
        <v>0.18</v>
      </c>
      <c r="E111" s="3">
        <f t="shared" si="20"/>
        <v>133653.76734744105</v>
      </c>
      <c r="F111" s="7">
        <f t="shared" si="21"/>
        <v>5.940167437664047</v>
      </c>
      <c r="G111" s="17">
        <f t="shared" si="22"/>
        <v>0</v>
      </c>
      <c r="H111" s="23">
        <f t="shared" si="23"/>
        <v>0</v>
      </c>
      <c r="I111" s="17">
        <f t="shared" si="24"/>
        <v>318.9375</v>
      </c>
      <c r="J111" s="18">
        <f t="shared" si="25"/>
        <v>40.5</v>
      </c>
      <c r="K111" s="18">
        <f t="shared" si="26"/>
        <v>6.377952755905512</v>
      </c>
      <c r="L111" s="39"/>
      <c r="M111" s="3">
        <f t="shared" si="27"/>
        <v>133287.95189468516</v>
      </c>
      <c r="N111" s="7">
        <f t="shared" si="28"/>
        <v>5.923908973097118</v>
      </c>
      <c r="O111" s="1" t="str">
        <f t="shared" si="29"/>
        <v>YES</v>
      </c>
      <c r="P111" s="3">
        <f t="shared" si="30"/>
        <v>0</v>
      </c>
      <c r="Q111" s="3">
        <f t="shared" si="32"/>
        <v>133287.95189468516</v>
      </c>
      <c r="R111" s="45">
        <f t="shared" si="31"/>
        <v>5.923908973097118</v>
      </c>
    </row>
    <row r="112" spans="1:18" ht="12.75">
      <c r="A112" s="24">
        <v>85</v>
      </c>
      <c r="B112" s="1">
        <v>0</v>
      </c>
      <c r="C112" s="7">
        <v>0.2</v>
      </c>
      <c r="D112" s="7">
        <f t="shared" si="33"/>
        <v>0.15000000000000002</v>
      </c>
      <c r="E112" s="3">
        <f t="shared" si="20"/>
        <v>133287.95189468516</v>
      </c>
      <c r="F112" s="7">
        <f t="shared" si="21"/>
        <v>5.923908973097118</v>
      </c>
      <c r="G112" s="17">
        <f t="shared" si="22"/>
        <v>0</v>
      </c>
      <c r="H112" s="23">
        <f t="shared" si="23"/>
        <v>0</v>
      </c>
      <c r="I112" s="17">
        <f t="shared" si="24"/>
        <v>265.78125000000006</v>
      </c>
      <c r="J112" s="18">
        <f t="shared" si="25"/>
        <v>33.75000000000001</v>
      </c>
      <c r="K112" s="18">
        <f t="shared" si="26"/>
        <v>6.377952755905512</v>
      </c>
      <c r="L112" s="39"/>
      <c r="M112" s="3">
        <f t="shared" si="27"/>
        <v>132982.04269192927</v>
      </c>
      <c r="N112" s="7">
        <f t="shared" si="28"/>
        <v>5.910313008530189</v>
      </c>
      <c r="O112" s="1" t="str">
        <f t="shared" si="29"/>
        <v>YES</v>
      </c>
      <c r="P112" s="3">
        <f t="shared" si="30"/>
        <v>0</v>
      </c>
      <c r="Q112" s="3">
        <f t="shared" si="32"/>
        <v>132982.04269192927</v>
      </c>
      <c r="R112" s="45">
        <f t="shared" si="31"/>
        <v>5.910313008530189</v>
      </c>
    </row>
    <row r="113" spans="1:18" ht="12.75">
      <c r="A113" s="24">
        <v>86</v>
      </c>
      <c r="B113" s="1">
        <v>0</v>
      </c>
      <c r="C113" s="7">
        <v>0.02</v>
      </c>
      <c r="D113" s="7">
        <f t="shared" si="33"/>
        <v>0.015</v>
      </c>
      <c r="E113" s="3">
        <f t="shared" si="20"/>
        <v>132982.04269192927</v>
      </c>
      <c r="F113" s="7">
        <f t="shared" si="21"/>
        <v>5.910313008530189</v>
      </c>
      <c r="G113" s="17">
        <f t="shared" si="22"/>
        <v>0</v>
      </c>
      <c r="H113" s="23">
        <f t="shared" si="23"/>
        <v>0</v>
      </c>
      <c r="I113" s="17">
        <f t="shared" si="24"/>
        <v>26.578125</v>
      </c>
      <c r="J113" s="18">
        <f t="shared" si="25"/>
        <v>3.375</v>
      </c>
      <c r="K113" s="18">
        <f t="shared" si="26"/>
        <v>6.377952755905512</v>
      </c>
      <c r="L113" s="39"/>
      <c r="M113" s="3">
        <f t="shared" si="27"/>
        <v>132945.71161417337</v>
      </c>
      <c r="N113" s="7">
        <f t="shared" si="28"/>
        <v>5.908698293963261</v>
      </c>
      <c r="O113" s="1" t="str">
        <f t="shared" si="29"/>
        <v>YES</v>
      </c>
      <c r="P113" s="3">
        <f t="shared" si="30"/>
        <v>0</v>
      </c>
      <c r="Q113" s="3">
        <f t="shared" si="32"/>
        <v>132945.71161417337</v>
      </c>
      <c r="R113" s="45">
        <f t="shared" si="31"/>
        <v>5.908698293963261</v>
      </c>
    </row>
    <row r="114" spans="1:18" ht="12.75">
      <c r="A114" s="24">
        <v>87</v>
      </c>
      <c r="B114" s="1">
        <v>0</v>
      </c>
      <c r="C114" s="7">
        <v>0.24</v>
      </c>
      <c r="D114" s="7">
        <f t="shared" si="33"/>
        <v>0.18</v>
      </c>
      <c r="E114" s="3">
        <f t="shared" si="20"/>
        <v>132945.71161417337</v>
      </c>
      <c r="F114" s="7">
        <f t="shared" si="21"/>
        <v>5.908698293963261</v>
      </c>
      <c r="G114" s="17">
        <f t="shared" si="22"/>
        <v>0</v>
      </c>
      <c r="H114" s="23">
        <f t="shared" si="23"/>
        <v>0</v>
      </c>
      <c r="I114" s="17">
        <f t="shared" si="24"/>
        <v>318.9375</v>
      </c>
      <c r="J114" s="18">
        <f t="shared" si="25"/>
        <v>40.5</v>
      </c>
      <c r="K114" s="18">
        <f t="shared" si="26"/>
        <v>6.377952755905512</v>
      </c>
      <c r="L114" s="39"/>
      <c r="M114" s="3">
        <f t="shared" si="27"/>
        <v>132579.89616141748</v>
      </c>
      <c r="N114" s="7">
        <f t="shared" si="28"/>
        <v>5.8924398293963325</v>
      </c>
      <c r="O114" s="1" t="str">
        <f t="shared" si="29"/>
        <v>YES</v>
      </c>
      <c r="P114" s="3">
        <f t="shared" si="30"/>
        <v>0</v>
      </c>
      <c r="Q114" s="3">
        <f t="shared" si="32"/>
        <v>132579.89616141748</v>
      </c>
      <c r="R114" s="45">
        <f t="shared" si="31"/>
        <v>5.8924398293963325</v>
      </c>
    </row>
    <row r="115" spans="1:18" ht="12.75">
      <c r="A115" s="24">
        <v>88</v>
      </c>
      <c r="B115" s="1">
        <v>0</v>
      </c>
      <c r="C115" s="7">
        <v>0.17</v>
      </c>
      <c r="D115" s="7">
        <f t="shared" si="33"/>
        <v>0.1275</v>
      </c>
      <c r="E115" s="3">
        <f t="shared" si="20"/>
        <v>132579.89616141748</v>
      </c>
      <c r="F115" s="7">
        <f t="shared" si="21"/>
        <v>5.8924398293963325</v>
      </c>
      <c r="G115" s="17">
        <f t="shared" si="22"/>
        <v>0</v>
      </c>
      <c r="H115" s="23">
        <f t="shared" si="23"/>
        <v>0</v>
      </c>
      <c r="I115" s="17">
        <f t="shared" si="24"/>
        <v>225.9140625</v>
      </c>
      <c r="J115" s="18">
        <f t="shared" si="25"/>
        <v>28.6875</v>
      </c>
      <c r="K115" s="18">
        <f t="shared" si="26"/>
        <v>6.377952755905512</v>
      </c>
      <c r="L115" s="39"/>
      <c r="M115" s="3">
        <f t="shared" si="27"/>
        <v>132318.91664616158</v>
      </c>
      <c r="N115" s="7">
        <f t="shared" si="28"/>
        <v>5.880840739829404</v>
      </c>
      <c r="O115" s="1" t="str">
        <f t="shared" si="29"/>
        <v>YES</v>
      </c>
      <c r="P115" s="3">
        <f t="shared" si="30"/>
        <v>0</v>
      </c>
      <c r="Q115" s="3">
        <f t="shared" si="32"/>
        <v>132318.91664616158</v>
      </c>
      <c r="R115" s="45">
        <f t="shared" si="31"/>
        <v>5.880840739829404</v>
      </c>
    </row>
    <row r="116" spans="1:18" ht="12.75">
      <c r="A116" s="24">
        <v>89</v>
      </c>
      <c r="B116" s="1">
        <v>0</v>
      </c>
      <c r="C116" s="7">
        <v>0.03</v>
      </c>
      <c r="D116" s="7">
        <f t="shared" si="33"/>
        <v>0.0225</v>
      </c>
      <c r="E116" s="3">
        <f t="shared" si="20"/>
        <v>132318.91664616158</v>
      </c>
      <c r="F116" s="7">
        <f t="shared" si="21"/>
        <v>5.880840739829404</v>
      </c>
      <c r="G116" s="17">
        <f t="shared" si="22"/>
        <v>0</v>
      </c>
      <c r="H116" s="23">
        <f t="shared" si="23"/>
        <v>0</v>
      </c>
      <c r="I116" s="17">
        <f t="shared" si="24"/>
        <v>39.8671875</v>
      </c>
      <c r="J116" s="18">
        <f t="shared" si="25"/>
        <v>5.0625</v>
      </c>
      <c r="K116" s="18">
        <f t="shared" si="26"/>
        <v>6.377952755905512</v>
      </c>
      <c r="L116" s="39"/>
      <c r="M116" s="3">
        <f t="shared" si="27"/>
        <v>132267.6090059057</v>
      </c>
      <c r="N116" s="7">
        <f t="shared" si="28"/>
        <v>5.878560400262475</v>
      </c>
      <c r="O116" s="1" t="str">
        <f t="shared" si="29"/>
        <v>YES</v>
      </c>
      <c r="P116" s="3">
        <f t="shared" si="30"/>
        <v>0</v>
      </c>
      <c r="Q116" s="3">
        <f t="shared" si="32"/>
        <v>132267.6090059057</v>
      </c>
      <c r="R116" s="45">
        <f t="shared" si="31"/>
        <v>5.878560400262475</v>
      </c>
    </row>
    <row r="117" spans="1:18" ht="12.75">
      <c r="A117" s="24">
        <v>90</v>
      </c>
      <c r="B117" s="1">
        <v>0.52</v>
      </c>
      <c r="C117" s="7">
        <v>0.14</v>
      </c>
      <c r="D117" s="7">
        <f t="shared" si="33"/>
        <v>0.10500000000000001</v>
      </c>
      <c r="E117" s="3">
        <f t="shared" si="20"/>
        <v>132267.6090059057</v>
      </c>
      <c r="F117" s="7">
        <f t="shared" si="21"/>
        <v>5.878560400262475</v>
      </c>
      <c r="G117" s="17">
        <f t="shared" si="22"/>
        <v>975</v>
      </c>
      <c r="H117" s="23">
        <f t="shared" si="23"/>
        <v>31145.4</v>
      </c>
      <c r="I117" s="17">
        <f t="shared" si="24"/>
        <v>186.046875</v>
      </c>
      <c r="J117" s="18">
        <f t="shared" si="25"/>
        <v>23.625</v>
      </c>
      <c r="K117" s="18">
        <f t="shared" si="26"/>
        <v>6.377952755905512</v>
      </c>
      <c r="L117" s="39"/>
      <c r="M117" s="3">
        <f t="shared" si="27"/>
        <v>136125</v>
      </c>
      <c r="N117" s="7">
        <f t="shared" si="28"/>
        <v>6.05</v>
      </c>
      <c r="O117" s="1" t="str">
        <f t="shared" si="29"/>
        <v>YES</v>
      </c>
      <c r="P117" s="3">
        <f t="shared" si="30"/>
        <v>0</v>
      </c>
      <c r="Q117" s="3">
        <f t="shared" si="32"/>
        <v>136125</v>
      </c>
      <c r="R117" s="45">
        <f t="shared" si="31"/>
        <v>6.05</v>
      </c>
    </row>
    <row r="118" spans="1:18" ht="12.75">
      <c r="A118" s="24">
        <v>91</v>
      </c>
      <c r="B118" s="1">
        <v>0.44</v>
      </c>
      <c r="C118" s="7">
        <v>0.29</v>
      </c>
      <c r="D118" s="7">
        <f t="shared" si="33"/>
        <v>0.21749999999999997</v>
      </c>
      <c r="E118" s="3">
        <f t="shared" si="20"/>
        <v>136125</v>
      </c>
      <c r="F118" s="7">
        <f t="shared" si="21"/>
        <v>6.05</v>
      </c>
      <c r="G118" s="17">
        <f t="shared" si="22"/>
        <v>825</v>
      </c>
      <c r="H118" s="23">
        <f t="shared" si="23"/>
        <v>26353.800000000003</v>
      </c>
      <c r="I118" s="17">
        <f t="shared" si="24"/>
        <v>385.38281249999994</v>
      </c>
      <c r="J118" s="18">
        <f t="shared" si="25"/>
        <v>48.93749999999999</v>
      </c>
      <c r="K118" s="18">
        <f t="shared" si="26"/>
        <v>6.377952755905512</v>
      </c>
      <c r="L118" s="39"/>
      <c r="M118" s="3">
        <f t="shared" si="27"/>
        <v>136125</v>
      </c>
      <c r="N118" s="7">
        <f t="shared" si="28"/>
        <v>6.05</v>
      </c>
      <c r="O118" s="1" t="str">
        <f t="shared" si="29"/>
        <v>YES</v>
      </c>
      <c r="P118" s="3">
        <f t="shared" si="30"/>
        <v>0</v>
      </c>
      <c r="Q118" s="3">
        <f t="shared" si="32"/>
        <v>136125</v>
      </c>
      <c r="R118" s="45">
        <f t="shared" si="31"/>
        <v>6.05</v>
      </c>
    </row>
    <row r="119" spans="1:18" ht="12.75">
      <c r="A119" s="24">
        <v>92</v>
      </c>
      <c r="B119" s="1">
        <v>0.01</v>
      </c>
      <c r="C119" s="7">
        <v>0.17</v>
      </c>
      <c r="D119" s="7">
        <f t="shared" si="33"/>
        <v>0.1275</v>
      </c>
      <c r="E119" s="3">
        <f t="shared" si="20"/>
        <v>136125</v>
      </c>
      <c r="F119" s="7">
        <f t="shared" si="21"/>
        <v>6.05</v>
      </c>
      <c r="G119" s="17">
        <f t="shared" si="22"/>
        <v>18.75</v>
      </c>
      <c r="H119" s="23">
        <f t="shared" si="23"/>
        <v>0</v>
      </c>
      <c r="I119" s="17">
        <f t="shared" si="24"/>
        <v>225.9140625</v>
      </c>
      <c r="J119" s="18">
        <f t="shared" si="25"/>
        <v>28.6875</v>
      </c>
      <c r="K119" s="18">
        <f t="shared" si="26"/>
        <v>6.377952755905512</v>
      </c>
      <c r="L119" s="39"/>
      <c r="M119" s="3">
        <f t="shared" si="27"/>
        <v>135882.7704847441</v>
      </c>
      <c r="N119" s="7">
        <f t="shared" si="28"/>
        <v>6.039234243766405</v>
      </c>
      <c r="O119" s="1" t="str">
        <f t="shared" si="29"/>
        <v>YES</v>
      </c>
      <c r="P119" s="3">
        <f t="shared" si="30"/>
        <v>0</v>
      </c>
      <c r="Q119" s="3">
        <f t="shared" si="32"/>
        <v>135882.7704847441</v>
      </c>
      <c r="R119" s="45">
        <f t="shared" si="31"/>
        <v>6.039234243766405</v>
      </c>
    </row>
    <row r="120" spans="1:18" ht="12.75">
      <c r="A120" s="24">
        <v>93</v>
      </c>
      <c r="B120" s="1">
        <v>0</v>
      </c>
      <c r="C120" s="7">
        <v>0.13</v>
      </c>
      <c r="D120" s="7">
        <f t="shared" si="33"/>
        <v>0.0975</v>
      </c>
      <c r="E120" s="3">
        <f t="shared" si="20"/>
        <v>135882.7704847441</v>
      </c>
      <c r="F120" s="7">
        <f t="shared" si="21"/>
        <v>6.039234243766405</v>
      </c>
      <c r="G120" s="17">
        <f t="shared" si="22"/>
        <v>0</v>
      </c>
      <c r="H120" s="23">
        <f t="shared" si="23"/>
        <v>0</v>
      </c>
      <c r="I120" s="17">
        <f t="shared" si="24"/>
        <v>172.7578125</v>
      </c>
      <c r="J120" s="18">
        <f t="shared" si="25"/>
        <v>21.9375</v>
      </c>
      <c r="K120" s="18">
        <f t="shared" si="26"/>
        <v>6.377952755905512</v>
      </c>
      <c r="L120" s="39"/>
      <c r="M120" s="3">
        <f t="shared" si="27"/>
        <v>135681.6972194882</v>
      </c>
      <c r="N120" s="7">
        <f t="shared" si="28"/>
        <v>6.030297654199476</v>
      </c>
      <c r="O120" s="1" t="str">
        <f t="shared" si="29"/>
        <v>YES</v>
      </c>
      <c r="P120" s="3">
        <f t="shared" si="30"/>
        <v>0</v>
      </c>
      <c r="Q120" s="3">
        <f t="shared" si="32"/>
        <v>135681.6972194882</v>
      </c>
      <c r="R120" s="45">
        <f t="shared" si="31"/>
        <v>6.030297654199476</v>
      </c>
    </row>
    <row r="121" spans="1:18" ht="12.75">
      <c r="A121" s="24">
        <v>94</v>
      </c>
      <c r="B121" s="1">
        <v>0</v>
      </c>
      <c r="C121" s="7">
        <v>0.22</v>
      </c>
      <c r="D121" s="7">
        <f t="shared" si="33"/>
        <v>0.165</v>
      </c>
      <c r="E121" s="3">
        <f t="shared" si="20"/>
        <v>135681.6972194882</v>
      </c>
      <c r="F121" s="7">
        <f t="shared" si="21"/>
        <v>6.030297654199476</v>
      </c>
      <c r="G121" s="17">
        <f t="shared" si="22"/>
        <v>0</v>
      </c>
      <c r="H121" s="23">
        <f t="shared" si="23"/>
        <v>0</v>
      </c>
      <c r="I121" s="17">
        <f t="shared" si="24"/>
        <v>292.359375</v>
      </c>
      <c r="J121" s="18">
        <f t="shared" si="25"/>
        <v>37.125</v>
      </c>
      <c r="K121" s="18">
        <f t="shared" si="26"/>
        <v>6.377952755905512</v>
      </c>
      <c r="L121" s="39"/>
      <c r="M121" s="3">
        <f t="shared" si="27"/>
        <v>135345.83489173232</v>
      </c>
      <c r="N121" s="7">
        <f t="shared" si="28"/>
        <v>6.015370439632547</v>
      </c>
      <c r="O121" s="1" t="str">
        <f t="shared" si="29"/>
        <v>YES</v>
      </c>
      <c r="P121" s="3">
        <f t="shared" si="30"/>
        <v>0</v>
      </c>
      <c r="Q121" s="3">
        <f t="shared" si="32"/>
        <v>135345.83489173232</v>
      </c>
      <c r="R121" s="45">
        <f t="shared" si="31"/>
        <v>6.015370439632547</v>
      </c>
    </row>
    <row r="122" spans="1:18" ht="12.75">
      <c r="A122" s="24">
        <v>95</v>
      </c>
      <c r="B122" s="1">
        <v>0.13</v>
      </c>
      <c r="C122" s="7">
        <v>0.16</v>
      </c>
      <c r="D122" s="7">
        <f t="shared" si="33"/>
        <v>0.12</v>
      </c>
      <c r="E122" s="3">
        <f t="shared" si="20"/>
        <v>135345.83489173232</v>
      </c>
      <c r="F122" s="7">
        <f t="shared" si="21"/>
        <v>6.015370439632547</v>
      </c>
      <c r="G122" s="17">
        <f t="shared" si="22"/>
        <v>243.75</v>
      </c>
      <c r="H122" s="23">
        <f t="shared" si="23"/>
        <v>7786.35</v>
      </c>
      <c r="I122" s="17">
        <f t="shared" si="24"/>
        <v>212.625</v>
      </c>
      <c r="J122" s="18">
        <f t="shared" si="25"/>
        <v>27</v>
      </c>
      <c r="K122" s="18">
        <f t="shared" si="26"/>
        <v>6.377952755905512</v>
      </c>
      <c r="L122" s="39"/>
      <c r="M122" s="3">
        <f t="shared" si="27"/>
        <v>136125</v>
      </c>
      <c r="N122" s="7">
        <f t="shared" si="28"/>
        <v>6.05</v>
      </c>
      <c r="O122" s="1" t="str">
        <f t="shared" si="29"/>
        <v>YES</v>
      </c>
      <c r="P122" s="3">
        <f t="shared" si="30"/>
        <v>0</v>
      </c>
      <c r="Q122" s="3">
        <f t="shared" si="32"/>
        <v>136125</v>
      </c>
      <c r="R122" s="45">
        <f t="shared" si="31"/>
        <v>6.05</v>
      </c>
    </row>
    <row r="123" spans="1:18" ht="12.75">
      <c r="A123" s="24">
        <v>96</v>
      </c>
      <c r="B123" s="1">
        <v>0</v>
      </c>
      <c r="C123" s="7">
        <v>0</v>
      </c>
      <c r="D123" s="7">
        <f t="shared" si="33"/>
        <v>0</v>
      </c>
      <c r="E123" s="3">
        <f t="shared" si="20"/>
        <v>136125</v>
      </c>
      <c r="F123" s="7">
        <f t="shared" si="21"/>
        <v>6.05</v>
      </c>
      <c r="G123" s="17">
        <f t="shared" si="22"/>
        <v>0</v>
      </c>
      <c r="H123" s="23">
        <f t="shared" si="23"/>
        <v>0</v>
      </c>
      <c r="I123" s="17">
        <f t="shared" si="24"/>
        <v>0</v>
      </c>
      <c r="J123" s="18">
        <f t="shared" si="25"/>
        <v>0</v>
      </c>
      <c r="K123" s="18">
        <f t="shared" si="26"/>
        <v>6.377952755905512</v>
      </c>
      <c r="L123" s="39"/>
      <c r="M123" s="3">
        <f t="shared" si="27"/>
        <v>136118.6220472441</v>
      </c>
      <c r="N123" s="7">
        <f t="shared" si="28"/>
        <v>6.049716535433071</v>
      </c>
      <c r="O123" s="1" t="str">
        <f t="shared" si="29"/>
        <v>YES</v>
      </c>
      <c r="P123" s="3">
        <f t="shared" si="30"/>
        <v>0</v>
      </c>
      <c r="Q123" s="3">
        <f t="shared" si="32"/>
        <v>136118.6220472441</v>
      </c>
      <c r="R123" s="45">
        <f t="shared" si="31"/>
        <v>6.049716535433071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33"/>
        <v>0.11249999999999999</v>
      </c>
      <c r="E124" s="3">
        <f t="shared" si="20"/>
        <v>136118.6220472441</v>
      </c>
      <c r="F124" s="7">
        <f t="shared" si="21"/>
        <v>6.049716535433071</v>
      </c>
      <c r="G124" s="17">
        <f t="shared" si="22"/>
        <v>0</v>
      </c>
      <c r="H124" s="23">
        <f t="shared" si="23"/>
        <v>0</v>
      </c>
      <c r="I124" s="17">
        <f t="shared" si="24"/>
        <v>199.3359375</v>
      </c>
      <c r="J124" s="18">
        <f t="shared" si="25"/>
        <v>25.312499999999996</v>
      </c>
      <c r="K124" s="18">
        <f t="shared" si="26"/>
        <v>6.377952755905512</v>
      </c>
      <c r="L124" s="39"/>
      <c r="M124" s="3">
        <f t="shared" si="27"/>
        <v>135887.5956569882</v>
      </c>
      <c r="N124" s="7">
        <f t="shared" si="28"/>
        <v>6.039448695866143</v>
      </c>
      <c r="O124" s="1" t="str">
        <f t="shared" si="29"/>
        <v>YES</v>
      </c>
      <c r="P124" s="3">
        <f t="shared" si="30"/>
        <v>0</v>
      </c>
      <c r="Q124" s="3">
        <f t="shared" si="32"/>
        <v>135887.5956569882</v>
      </c>
      <c r="R124" s="45">
        <f t="shared" si="31"/>
        <v>6.039448695866143</v>
      </c>
    </row>
    <row r="125" spans="1:18" ht="12.75">
      <c r="A125" s="24">
        <v>98</v>
      </c>
      <c r="B125" s="1">
        <v>0</v>
      </c>
      <c r="C125" s="7">
        <v>0.16</v>
      </c>
      <c r="D125" s="7">
        <f t="shared" si="33"/>
        <v>0.12</v>
      </c>
      <c r="E125" s="3">
        <f t="shared" si="20"/>
        <v>135887.5956569882</v>
      </c>
      <c r="F125" s="7">
        <f t="shared" si="21"/>
        <v>6.039448695866143</v>
      </c>
      <c r="G125" s="17">
        <f t="shared" si="22"/>
        <v>0</v>
      </c>
      <c r="H125" s="23">
        <f t="shared" si="23"/>
        <v>0</v>
      </c>
      <c r="I125" s="17">
        <f t="shared" si="24"/>
        <v>212.625</v>
      </c>
      <c r="J125" s="18">
        <f t="shared" si="25"/>
        <v>27</v>
      </c>
      <c r="K125" s="18">
        <f t="shared" si="26"/>
        <v>6.377952755905512</v>
      </c>
      <c r="L125" s="39"/>
      <c r="M125" s="3">
        <f t="shared" si="27"/>
        <v>135641.59270423232</v>
      </c>
      <c r="N125" s="7">
        <f t="shared" si="28"/>
        <v>6.028515231299214</v>
      </c>
      <c r="O125" s="1" t="str">
        <f t="shared" si="29"/>
        <v>YES</v>
      </c>
      <c r="P125" s="3">
        <f t="shared" si="30"/>
        <v>0</v>
      </c>
      <c r="Q125" s="3">
        <f t="shared" si="32"/>
        <v>135641.59270423232</v>
      </c>
      <c r="R125" s="45">
        <f t="shared" si="31"/>
        <v>6.028515231299214</v>
      </c>
    </row>
    <row r="126" spans="1:18" ht="12.75">
      <c r="A126" s="24">
        <v>99</v>
      </c>
      <c r="B126" s="1">
        <v>0.03</v>
      </c>
      <c r="C126" s="7">
        <v>0.24</v>
      </c>
      <c r="D126" s="7">
        <f t="shared" si="33"/>
        <v>0.18</v>
      </c>
      <c r="E126" s="3">
        <f t="shared" si="20"/>
        <v>135641.59270423232</v>
      </c>
      <c r="F126" s="7">
        <f t="shared" si="21"/>
        <v>6.028515231299214</v>
      </c>
      <c r="G126" s="17">
        <f t="shared" si="22"/>
        <v>56.25</v>
      </c>
      <c r="H126" s="23">
        <f t="shared" si="23"/>
        <v>0</v>
      </c>
      <c r="I126" s="17">
        <f t="shared" si="24"/>
        <v>318.9375</v>
      </c>
      <c r="J126" s="18">
        <f t="shared" si="25"/>
        <v>40.5</v>
      </c>
      <c r="K126" s="18">
        <f t="shared" si="26"/>
        <v>6.377952755905512</v>
      </c>
      <c r="L126" s="39"/>
      <c r="M126" s="3">
        <f t="shared" si="27"/>
        <v>135332.02725147642</v>
      </c>
      <c r="N126" s="7">
        <f t="shared" si="28"/>
        <v>6.014756766732285</v>
      </c>
      <c r="O126" s="1" t="str">
        <f t="shared" si="29"/>
        <v>YES</v>
      </c>
      <c r="P126" s="3">
        <f t="shared" si="30"/>
        <v>0</v>
      </c>
      <c r="Q126" s="3">
        <f t="shared" si="32"/>
        <v>135332.02725147642</v>
      </c>
      <c r="R126" s="45">
        <f t="shared" si="31"/>
        <v>6.014756766732285</v>
      </c>
    </row>
    <row r="127" spans="1:18" ht="12.75">
      <c r="A127" s="24">
        <v>100</v>
      </c>
      <c r="B127" s="1">
        <v>0</v>
      </c>
      <c r="C127" s="7">
        <v>0.32</v>
      </c>
      <c r="D127" s="7">
        <f t="shared" si="33"/>
        <v>0.24</v>
      </c>
      <c r="E127" s="3">
        <f t="shared" si="20"/>
        <v>135332.02725147642</v>
      </c>
      <c r="F127" s="7">
        <f t="shared" si="21"/>
        <v>6.014756766732285</v>
      </c>
      <c r="G127" s="17">
        <f t="shared" si="22"/>
        <v>0</v>
      </c>
      <c r="H127" s="23">
        <f t="shared" si="23"/>
        <v>0</v>
      </c>
      <c r="I127" s="17">
        <f t="shared" si="24"/>
        <v>425.25</v>
      </c>
      <c r="J127" s="18">
        <f t="shared" si="25"/>
        <v>54</v>
      </c>
      <c r="K127" s="18">
        <f t="shared" si="26"/>
        <v>6.377952755905512</v>
      </c>
      <c r="L127" s="39"/>
      <c r="M127" s="3">
        <f t="shared" si="27"/>
        <v>134846.39929872053</v>
      </c>
      <c r="N127" s="7">
        <f t="shared" si="28"/>
        <v>5.993173302165356</v>
      </c>
      <c r="O127" s="1" t="str">
        <f t="shared" si="29"/>
        <v>YES</v>
      </c>
      <c r="P127" s="3">
        <f t="shared" si="30"/>
        <v>0</v>
      </c>
      <c r="Q127" s="3">
        <f t="shared" si="32"/>
        <v>134846.39929872053</v>
      </c>
      <c r="R127" s="45">
        <f t="shared" si="31"/>
        <v>5.993173302165356</v>
      </c>
    </row>
    <row r="128" spans="1:18" ht="12.75">
      <c r="A128" s="24">
        <v>101</v>
      </c>
      <c r="B128" s="1">
        <v>0</v>
      </c>
      <c r="C128" s="7">
        <v>0.26</v>
      </c>
      <c r="D128" s="7">
        <f t="shared" si="33"/>
        <v>0.195</v>
      </c>
      <c r="E128" s="3">
        <f t="shared" si="20"/>
        <v>134846.39929872053</v>
      </c>
      <c r="F128" s="7">
        <f t="shared" si="21"/>
        <v>5.993173302165356</v>
      </c>
      <c r="G128" s="17">
        <f t="shared" si="22"/>
        <v>0</v>
      </c>
      <c r="H128" s="23">
        <f t="shared" si="23"/>
        <v>0</v>
      </c>
      <c r="I128" s="17">
        <f t="shared" si="24"/>
        <v>345.515625</v>
      </c>
      <c r="J128" s="18">
        <f t="shared" si="25"/>
        <v>43.875</v>
      </c>
      <c r="K128" s="18">
        <f t="shared" si="26"/>
        <v>6.377952755905512</v>
      </c>
      <c r="L128" s="39"/>
      <c r="M128" s="3">
        <f t="shared" si="27"/>
        <v>134450.63072096463</v>
      </c>
      <c r="N128" s="7">
        <f t="shared" si="28"/>
        <v>5.975583587598428</v>
      </c>
      <c r="O128" s="1" t="str">
        <f t="shared" si="29"/>
        <v>YES</v>
      </c>
      <c r="P128" s="3">
        <f t="shared" si="30"/>
        <v>0</v>
      </c>
      <c r="Q128" s="3">
        <f t="shared" si="32"/>
        <v>134450.63072096463</v>
      </c>
      <c r="R128" s="45">
        <f t="shared" si="31"/>
        <v>5.975583587598428</v>
      </c>
    </row>
    <row r="129" spans="1:18" ht="12.75">
      <c r="A129" s="24">
        <v>102</v>
      </c>
      <c r="B129" s="1">
        <v>0.57</v>
      </c>
      <c r="C129" s="7">
        <v>0.34</v>
      </c>
      <c r="D129" s="7">
        <f t="shared" si="33"/>
        <v>0.255</v>
      </c>
      <c r="E129" s="3">
        <f t="shared" si="20"/>
        <v>134450.63072096463</v>
      </c>
      <c r="F129" s="7">
        <f t="shared" si="21"/>
        <v>5.975583587598428</v>
      </c>
      <c r="G129" s="17">
        <f t="shared" si="22"/>
        <v>1068.7499999999998</v>
      </c>
      <c r="H129" s="23">
        <f t="shared" si="23"/>
        <v>34140.149999999994</v>
      </c>
      <c r="I129" s="17">
        <f t="shared" si="24"/>
        <v>451.828125</v>
      </c>
      <c r="J129" s="18">
        <f t="shared" si="25"/>
        <v>57.375</v>
      </c>
      <c r="K129" s="18">
        <f t="shared" si="26"/>
        <v>6.377952755905512</v>
      </c>
      <c r="L129" s="39"/>
      <c r="M129" s="3">
        <f t="shared" si="27"/>
        <v>136125</v>
      </c>
      <c r="N129" s="7">
        <f t="shared" si="28"/>
        <v>6.05</v>
      </c>
      <c r="O129" s="1" t="str">
        <f t="shared" si="29"/>
        <v>YES</v>
      </c>
      <c r="P129" s="3">
        <f t="shared" si="30"/>
        <v>0</v>
      </c>
      <c r="Q129" s="3">
        <f t="shared" si="32"/>
        <v>136125</v>
      </c>
      <c r="R129" s="45">
        <f t="shared" si="31"/>
        <v>6.05</v>
      </c>
    </row>
    <row r="130" spans="1:18" ht="12.75">
      <c r="A130" s="24">
        <v>103</v>
      </c>
      <c r="B130" s="1">
        <v>0</v>
      </c>
      <c r="C130" s="7">
        <v>0.22</v>
      </c>
      <c r="D130" s="7">
        <f t="shared" si="33"/>
        <v>0.165</v>
      </c>
      <c r="E130" s="3">
        <f t="shared" si="20"/>
        <v>136125</v>
      </c>
      <c r="F130" s="7">
        <f t="shared" si="21"/>
        <v>6.05</v>
      </c>
      <c r="G130" s="17">
        <f t="shared" si="22"/>
        <v>0</v>
      </c>
      <c r="H130" s="23">
        <f t="shared" si="23"/>
        <v>0</v>
      </c>
      <c r="I130" s="17">
        <f t="shared" si="24"/>
        <v>292.359375</v>
      </c>
      <c r="J130" s="18">
        <f t="shared" si="25"/>
        <v>37.125</v>
      </c>
      <c r="K130" s="18">
        <f t="shared" si="26"/>
        <v>6.377952755905512</v>
      </c>
      <c r="L130" s="39"/>
      <c r="M130" s="3">
        <f t="shared" si="27"/>
        <v>135789.1376722441</v>
      </c>
      <c r="N130" s="7">
        <f t="shared" si="28"/>
        <v>6.035072785433071</v>
      </c>
      <c r="O130" s="1" t="str">
        <f t="shared" si="29"/>
        <v>YES</v>
      </c>
      <c r="P130" s="3">
        <f t="shared" si="30"/>
        <v>0</v>
      </c>
      <c r="Q130" s="3">
        <f t="shared" si="32"/>
        <v>135789.1376722441</v>
      </c>
      <c r="R130" s="45">
        <f t="shared" si="31"/>
        <v>6.035072785433071</v>
      </c>
    </row>
    <row r="131" spans="1:18" ht="12.75">
      <c r="A131" s="24">
        <v>104</v>
      </c>
      <c r="B131" s="1">
        <v>0</v>
      </c>
      <c r="C131" s="7">
        <v>0.21</v>
      </c>
      <c r="D131" s="7">
        <f t="shared" si="33"/>
        <v>0.1575</v>
      </c>
      <c r="E131" s="3">
        <f t="shared" si="20"/>
        <v>135789.1376722441</v>
      </c>
      <c r="F131" s="7">
        <f t="shared" si="21"/>
        <v>6.035072785433071</v>
      </c>
      <c r="G131" s="17">
        <f t="shared" si="22"/>
        <v>0</v>
      </c>
      <c r="H131" s="23">
        <f t="shared" si="23"/>
        <v>0</v>
      </c>
      <c r="I131" s="17">
        <f t="shared" si="24"/>
        <v>279.0703125</v>
      </c>
      <c r="J131" s="18">
        <f t="shared" si="25"/>
        <v>35.4375</v>
      </c>
      <c r="K131" s="18">
        <f t="shared" si="26"/>
        <v>6.377952755905512</v>
      </c>
      <c r="L131" s="39"/>
      <c r="M131" s="3">
        <f t="shared" si="27"/>
        <v>135468.2519069882</v>
      </c>
      <c r="N131" s="7">
        <f t="shared" si="28"/>
        <v>6.020811195866143</v>
      </c>
      <c r="O131" s="1" t="str">
        <f t="shared" si="29"/>
        <v>YES</v>
      </c>
      <c r="P131" s="3">
        <f t="shared" si="30"/>
        <v>0</v>
      </c>
      <c r="Q131" s="3">
        <f t="shared" si="32"/>
        <v>135468.2519069882</v>
      </c>
      <c r="R131" s="45">
        <f t="shared" si="31"/>
        <v>6.020811195866143</v>
      </c>
    </row>
    <row r="132" spans="1:18" ht="12.75">
      <c r="A132" s="24">
        <v>105</v>
      </c>
      <c r="B132" s="1">
        <v>0</v>
      </c>
      <c r="C132" s="7">
        <v>0.01</v>
      </c>
      <c r="D132" s="7">
        <f t="shared" si="33"/>
        <v>0.0075</v>
      </c>
      <c r="E132" s="3">
        <f t="shared" si="20"/>
        <v>135468.2519069882</v>
      </c>
      <c r="F132" s="7">
        <f t="shared" si="21"/>
        <v>6.020811195866143</v>
      </c>
      <c r="G132" s="17">
        <f t="shared" si="22"/>
        <v>0</v>
      </c>
      <c r="H132" s="23">
        <f t="shared" si="23"/>
        <v>0</v>
      </c>
      <c r="I132" s="17">
        <f t="shared" si="24"/>
        <v>13.2890625</v>
      </c>
      <c r="J132" s="18">
        <f t="shared" si="25"/>
        <v>1.6875</v>
      </c>
      <c r="K132" s="18">
        <f t="shared" si="26"/>
        <v>6.377952755905512</v>
      </c>
      <c r="L132" s="39"/>
      <c r="M132" s="3">
        <f t="shared" si="27"/>
        <v>135446.89739173232</v>
      </c>
      <c r="N132" s="7">
        <f t="shared" si="28"/>
        <v>6.019862106299214</v>
      </c>
      <c r="O132" s="1" t="str">
        <f t="shared" si="29"/>
        <v>YES</v>
      </c>
      <c r="P132" s="3">
        <f t="shared" si="30"/>
        <v>0</v>
      </c>
      <c r="Q132" s="3">
        <f t="shared" si="32"/>
        <v>135446.89739173232</v>
      </c>
      <c r="R132" s="45">
        <f t="shared" si="31"/>
        <v>6.019862106299214</v>
      </c>
    </row>
    <row r="133" spans="1:18" ht="12.75">
      <c r="A133" s="24">
        <v>106</v>
      </c>
      <c r="B133" s="1">
        <v>0</v>
      </c>
      <c r="C133" s="7">
        <v>0.4</v>
      </c>
      <c r="D133" s="7">
        <f t="shared" si="33"/>
        <v>0.30000000000000004</v>
      </c>
      <c r="E133" s="3">
        <f t="shared" si="20"/>
        <v>135446.89739173232</v>
      </c>
      <c r="F133" s="7">
        <f t="shared" si="21"/>
        <v>6.019862106299214</v>
      </c>
      <c r="G133" s="17">
        <f t="shared" si="22"/>
        <v>0</v>
      </c>
      <c r="H133" s="23">
        <f t="shared" si="23"/>
        <v>0</v>
      </c>
      <c r="I133" s="17">
        <f t="shared" si="24"/>
        <v>531.5625000000001</v>
      </c>
      <c r="J133" s="18">
        <f t="shared" si="25"/>
        <v>67.50000000000001</v>
      </c>
      <c r="K133" s="18">
        <f t="shared" si="26"/>
        <v>6.377952755905512</v>
      </c>
      <c r="L133" s="39"/>
      <c r="M133" s="3">
        <f t="shared" si="27"/>
        <v>134841.45693897642</v>
      </c>
      <c r="N133" s="7">
        <f t="shared" si="28"/>
        <v>5.992953641732285</v>
      </c>
      <c r="O133" s="1" t="str">
        <f t="shared" si="29"/>
        <v>YES</v>
      </c>
      <c r="P133" s="3">
        <f t="shared" si="30"/>
        <v>0</v>
      </c>
      <c r="Q133" s="3">
        <f t="shared" si="32"/>
        <v>134841.45693897642</v>
      </c>
      <c r="R133" s="45">
        <f t="shared" si="31"/>
        <v>5.992953641732285</v>
      </c>
    </row>
    <row r="134" spans="1:18" ht="12.75">
      <c r="A134" s="24">
        <v>107</v>
      </c>
      <c r="B134" s="1">
        <v>0</v>
      </c>
      <c r="C134" s="7">
        <v>0.26</v>
      </c>
      <c r="D134" s="7">
        <f t="shared" si="33"/>
        <v>0.195</v>
      </c>
      <c r="E134" s="3">
        <f t="shared" si="20"/>
        <v>134841.45693897642</v>
      </c>
      <c r="F134" s="7">
        <f t="shared" si="21"/>
        <v>5.992953641732285</v>
      </c>
      <c r="G134" s="17">
        <f t="shared" si="22"/>
        <v>0</v>
      </c>
      <c r="H134" s="23">
        <f t="shared" si="23"/>
        <v>0</v>
      </c>
      <c r="I134" s="17">
        <f t="shared" si="24"/>
        <v>345.515625</v>
      </c>
      <c r="J134" s="18">
        <f t="shared" si="25"/>
        <v>43.875</v>
      </c>
      <c r="K134" s="18">
        <f t="shared" si="26"/>
        <v>6.377952755905512</v>
      </c>
      <c r="L134" s="39"/>
      <c r="M134" s="3">
        <f t="shared" si="27"/>
        <v>134445.68836122053</v>
      </c>
      <c r="N134" s="7">
        <f t="shared" si="28"/>
        <v>5.975363927165357</v>
      </c>
      <c r="O134" s="1" t="str">
        <f t="shared" si="29"/>
        <v>YES</v>
      </c>
      <c r="P134" s="3">
        <f t="shared" si="30"/>
        <v>0</v>
      </c>
      <c r="Q134" s="3">
        <f t="shared" si="32"/>
        <v>134445.68836122053</v>
      </c>
      <c r="R134" s="45">
        <f t="shared" si="31"/>
        <v>5.975363927165357</v>
      </c>
    </row>
    <row r="135" spans="1:18" ht="12.75">
      <c r="A135" s="24">
        <v>108</v>
      </c>
      <c r="B135" s="1">
        <v>0</v>
      </c>
      <c r="C135" s="7">
        <v>0.11</v>
      </c>
      <c r="D135" s="7">
        <f t="shared" si="33"/>
        <v>0.0825</v>
      </c>
      <c r="E135" s="3">
        <f t="shared" si="20"/>
        <v>134445.68836122053</v>
      </c>
      <c r="F135" s="7">
        <f t="shared" si="21"/>
        <v>5.975363927165357</v>
      </c>
      <c r="G135" s="17">
        <f t="shared" si="22"/>
        <v>0</v>
      </c>
      <c r="H135" s="23">
        <f t="shared" si="23"/>
        <v>0</v>
      </c>
      <c r="I135" s="17">
        <f t="shared" si="24"/>
        <v>146.1796875</v>
      </c>
      <c r="J135" s="18">
        <f t="shared" si="25"/>
        <v>18.5625</v>
      </c>
      <c r="K135" s="18">
        <f t="shared" si="26"/>
        <v>6.377952755905512</v>
      </c>
      <c r="L135" s="39"/>
      <c r="M135" s="3">
        <f t="shared" si="27"/>
        <v>134274.56822096463</v>
      </c>
      <c r="N135" s="7">
        <f t="shared" si="28"/>
        <v>5.9677585875984285</v>
      </c>
      <c r="O135" s="1" t="str">
        <f t="shared" si="29"/>
        <v>YES</v>
      </c>
      <c r="P135" s="3">
        <f t="shared" si="30"/>
        <v>0</v>
      </c>
      <c r="Q135" s="3">
        <f t="shared" si="32"/>
        <v>134274.56822096463</v>
      </c>
      <c r="R135" s="45">
        <f t="shared" si="31"/>
        <v>5.9677585875984285</v>
      </c>
    </row>
    <row r="136" spans="1:18" ht="12.75">
      <c r="A136" s="24">
        <v>109</v>
      </c>
      <c r="B136" s="1">
        <v>0</v>
      </c>
      <c r="C136" s="7">
        <v>0.32</v>
      </c>
      <c r="D136" s="7">
        <f t="shared" si="33"/>
        <v>0.24</v>
      </c>
      <c r="E136" s="3">
        <f t="shared" si="20"/>
        <v>134274.56822096463</v>
      </c>
      <c r="F136" s="7">
        <f t="shared" si="21"/>
        <v>5.9677585875984285</v>
      </c>
      <c r="G136" s="17">
        <f t="shared" si="22"/>
        <v>0</v>
      </c>
      <c r="H136" s="23">
        <f t="shared" si="23"/>
        <v>0</v>
      </c>
      <c r="I136" s="17">
        <f t="shared" si="24"/>
        <v>425.25</v>
      </c>
      <c r="J136" s="18">
        <f t="shared" si="25"/>
        <v>54</v>
      </c>
      <c r="K136" s="18">
        <f t="shared" si="26"/>
        <v>6.377952755905512</v>
      </c>
      <c r="L136" s="39"/>
      <c r="M136" s="3">
        <f t="shared" si="27"/>
        <v>133788.94026820874</v>
      </c>
      <c r="N136" s="7">
        <f t="shared" si="28"/>
        <v>5.9461751230315</v>
      </c>
      <c r="O136" s="1" t="str">
        <f t="shared" si="29"/>
        <v>YES</v>
      </c>
      <c r="P136" s="3">
        <f t="shared" si="30"/>
        <v>0</v>
      </c>
      <c r="Q136" s="3">
        <f t="shared" si="32"/>
        <v>133788.94026820874</v>
      </c>
      <c r="R136" s="45">
        <f t="shared" si="31"/>
        <v>5.9461751230315</v>
      </c>
    </row>
    <row r="137" spans="1:18" ht="12.75">
      <c r="A137" s="24">
        <v>110</v>
      </c>
      <c r="B137" s="1">
        <v>0</v>
      </c>
      <c r="C137" s="7">
        <v>0.26</v>
      </c>
      <c r="D137" s="7">
        <f t="shared" si="33"/>
        <v>0.195</v>
      </c>
      <c r="E137" s="3">
        <f t="shared" si="20"/>
        <v>133788.94026820874</v>
      </c>
      <c r="F137" s="7">
        <f t="shared" si="21"/>
        <v>5.9461751230315</v>
      </c>
      <c r="G137" s="17">
        <f t="shared" si="22"/>
        <v>0</v>
      </c>
      <c r="H137" s="23">
        <f t="shared" si="23"/>
        <v>0</v>
      </c>
      <c r="I137" s="17">
        <f t="shared" si="24"/>
        <v>345.515625</v>
      </c>
      <c r="J137" s="18">
        <f t="shared" si="25"/>
        <v>43.875</v>
      </c>
      <c r="K137" s="18">
        <f t="shared" si="26"/>
        <v>6.377952755905512</v>
      </c>
      <c r="L137" s="39"/>
      <c r="M137" s="3">
        <f t="shared" si="27"/>
        <v>133393.17169045284</v>
      </c>
      <c r="N137" s="7">
        <f t="shared" si="28"/>
        <v>5.928585408464571</v>
      </c>
      <c r="O137" s="1" t="str">
        <f t="shared" si="29"/>
        <v>YES</v>
      </c>
      <c r="P137" s="3">
        <f t="shared" si="30"/>
        <v>0</v>
      </c>
      <c r="Q137" s="3">
        <f t="shared" si="32"/>
        <v>133393.17169045284</v>
      </c>
      <c r="R137" s="45">
        <f t="shared" si="31"/>
        <v>5.928585408464571</v>
      </c>
    </row>
    <row r="138" spans="1:18" ht="12.75">
      <c r="A138" s="24">
        <v>111</v>
      </c>
      <c r="B138" s="1">
        <v>0</v>
      </c>
      <c r="C138" s="7">
        <v>0.16</v>
      </c>
      <c r="D138" s="7">
        <f t="shared" si="33"/>
        <v>0.12</v>
      </c>
      <c r="E138" s="3">
        <f aca="true" t="shared" si="34" ref="E138:E201">Q137</f>
        <v>133393.17169045284</v>
      </c>
      <c r="F138" s="7">
        <f aca="true" t="shared" si="35" ref="F138:F201">R137</f>
        <v>5.928585408464571</v>
      </c>
      <c r="G138" s="17">
        <f t="shared" si="22"/>
        <v>0</v>
      </c>
      <c r="H138" s="23">
        <f t="shared" si="23"/>
        <v>0</v>
      </c>
      <c r="I138" s="17">
        <f t="shared" si="24"/>
        <v>212.625</v>
      </c>
      <c r="J138" s="18">
        <f t="shared" si="25"/>
        <v>27</v>
      </c>
      <c r="K138" s="18">
        <f t="shared" si="26"/>
        <v>6.377952755905512</v>
      </c>
      <c r="L138" s="39"/>
      <c r="M138" s="3">
        <f t="shared" si="27"/>
        <v>133147.16873769695</v>
      </c>
      <c r="N138" s="7">
        <f t="shared" si="28"/>
        <v>5.917651943897642</v>
      </c>
      <c r="O138" s="1" t="str">
        <f t="shared" si="29"/>
        <v>YES</v>
      </c>
      <c r="P138" s="3">
        <f t="shared" si="30"/>
        <v>0</v>
      </c>
      <c r="Q138" s="3">
        <f t="shared" si="32"/>
        <v>133147.16873769695</v>
      </c>
      <c r="R138" s="45">
        <f t="shared" si="31"/>
        <v>5.917651943897642</v>
      </c>
    </row>
    <row r="139" spans="1:18" ht="12.75">
      <c r="A139" s="24">
        <v>112</v>
      </c>
      <c r="B139" s="1">
        <v>0</v>
      </c>
      <c r="C139" s="7">
        <v>0.25</v>
      </c>
      <c r="D139" s="7">
        <f t="shared" si="33"/>
        <v>0.1875</v>
      </c>
      <c r="E139" s="3">
        <f t="shared" si="34"/>
        <v>133147.16873769695</v>
      </c>
      <c r="F139" s="7">
        <f t="shared" si="35"/>
        <v>5.917651943897642</v>
      </c>
      <c r="G139" s="17">
        <f t="shared" si="22"/>
        <v>0</v>
      </c>
      <c r="H139" s="23">
        <f t="shared" si="23"/>
        <v>0</v>
      </c>
      <c r="I139" s="17">
        <f t="shared" si="24"/>
        <v>332.2265625</v>
      </c>
      <c r="J139" s="18">
        <f t="shared" si="25"/>
        <v>42.1875</v>
      </c>
      <c r="K139" s="18">
        <f t="shared" si="26"/>
        <v>6.377952755905512</v>
      </c>
      <c r="L139" s="39"/>
      <c r="M139" s="3">
        <f t="shared" si="27"/>
        <v>132766.37672244105</v>
      </c>
      <c r="N139" s="7">
        <f t="shared" si="28"/>
        <v>5.900727854330714</v>
      </c>
      <c r="O139" s="1" t="str">
        <f t="shared" si="29"/>
        <v>YES</v>
      </c>
      <c r="P139" s="3">
        <f t="shared" si="30"/>
        <v>0</v>
      </c>
      <c r="Q139" s="3">
        <f t="shared" si="32"/>
        <v>132766.37672244105</v>
      </c>
      <c r="R139" s="45">
        <f t="shared" si="31"/>
        <v>5.900727854330714</v>
      </c>
    </row>
    <row r="140" spans="1:18" ht="12.75">
      <c r="A140" s="24">
        <v>113</v>
      </c>
      <c r="B140" s="1">
        <v>0.13</v>
      </c>
      <c r="C140" s="7">
        <v>0.15</v>
      </c>
      <c r="D140" s="7">
        <f t="shared" si="33"/>
        <v>0.11249999999999999</v>
      </c>
      <c r="E140" s="3">
        <f t="shared" si="34"/>
        <v>132766.37672244105</v>
      </c>
      <c r="F140" s="7">
        <f t="shared" si="35"/>
        <v>5.900727854330714</v>
      </c>
      <c r="G140" s="17">
        <f t="shared" si="22"/>
        <v>243.75</v>
      </c>
      <c r="H140" s="23">
        <f t="shared" si="23"/>
        <v>7786.35</v>
      </c>
      <c r="I140" s="17">
        <f t="shared" si="24"/>
        <v>199.3359375</v>
      </c>
      <c r="J140" s="18">
        <f t="shared" si="25"/>
        <v>25.312499999999996</v>
      </c>
      <c r="K140" s="18">
        <f t="shared" si="26"/>
        <v>6.377952755905512</v>
      </c>
      <c r="L140" s="39"/>
      <c r="M140" s="3">
        <f t="shared" si="27"/>
        <v>136125</v>
      </c>
      <c r="N140" s="7">
        <f t="shared" si="28"/>
        <v>6.05</v>
      </c>
      <c r="O140" s="1" t="str">
        <f t="shared" si="29"/>
        <v>YES</v>
      </c>
      <c r="P140" s="3">
        <f t="shared" si="30"/>
        <v>0</v>
      </c>
      <c r="Q140" s="3">
        <f t="shared" si="32"/>
        <v>136125</v>
      </c>
      <c r="R140" s="45">
        <f t="shared" si="31"/>
        <v>6.05</v>
      </c>
    </row>
    <row r="141" spans="1:18" ht="12.75">
      <c r="A141" s="24">
        <v>114</v>
      </c>
      <c r="B141" s="1">
        <v>0.78</v>
      </c>
      <c r="C141" s="7">
        <v>0.13</v>
      </c>
      <c r="D141" s="7">
        <f t="shared" si="33"/>
        <v>0.0975</v>
      </c>
      <c r="E141" s="3">
        <f t="shared" si="34"/>
        <v>136125</v>
      </c>
      <c r="F141" s="7">
        <f t="shared" si="35"/>
        <v>6.05</v>
      </c>
      <c r="G141" s="17">
        <f t="shared" si="22"/>
        <v>1462.5</v>
      </c>
      <c r="H141" s="23">
        <f t="shared" si="23"/>
        <v>46718.100000000006</v>
      </c>
      <c r="I141" s="17">
        <f t="shared" si="24"/>
        <v>172.7578125</v>
      </c>
      <c r="J141" s="18">
        <f t="shared" si="25"/>
        <v>21.9375</v>
      </c>
      <c r="K141" s="18">
        <f t="shared" si="26"/>
        <v>6.377952755905512</v>
      </c>
      <c r="L141" s="39"/>
      <c r="M141" s="3">
        <f t="shared" si="27"/>
        <v>136125</v>
      </c>
      <c r="N141" s="7">
        <f t="shared" si="28"/>
        <v>6.05</v>
      </c>
      <c r="O141" s="1" t="str">
        <f t="shared" si="29"/>
        <v>YES</v>
      </c>
      <c r="P141" s="3">
        <f t="shared" si="30"/>
        <v>0</v>
      </c>
      <c r="Q141" s="3">
        <f t="shared" si="32"/>
        <v>136125</v>
      </c>
      <c r="R141" s="45">
        <f t="shared" si="31"/>
        <v>6.05</v>
      </c>
    </row>
    <row r="142" spans="1:18" ht="12.75">
      <c r="A142" s="24">
        <v>115</v>
      </c>
      <c r="B142" s="1">
        <v>0</v>
      </c>
      <c r="C142" s="7">
        <v>0.25</v>
      </c>
      <c r="D142" s="7">
        <f t="shared" si="33"/>
        <v>0.1875</v>
      </c>
      <c r="E142" s="3">
        <f t="shared" si="34"/>
        <v>136125</v>
      </c>
      <c r="F142" s="7">
        <f t="shared" si="35"/>
        <v>6.05</v>
      </c>
      <c r="G142" s="17">
        <f t="shared" si="22"/>
        <v>0</v>
      </c>
      <c r="H142" s="23">
        <f t="shared" si="23"/>
        <v>0</v>
      </c>
      <c r="I142" s="17">
        <f t="shared" si="24"/>
        <v>332.2265625</v>
      </c>
      <c r="J142" s="18">
        <f t="shared" si="25"/>
        <v>42.1875</v>
      </c>
      <c r="K142" s="18">
        <f t="shared" si="26"/>
        <v>6.377952755905512</v>
      </c>
      <c r="L142" s="39"/>
      <c r="M142" s="3">
        <f t="shared" si="27"/>
        <v>135744.2079847441</v>
      </c>
      <c r="N142" s="7">
        <f t="shared" si="28"/>
        <v>6.033075910433071</v>
      </c>
      <c r="O142" s="1" t="str">
        <f t="shared" si="29"/>
        <v>YES</v>
      </c>
      <c r="P142" s="3">
        <f t="shared" si="30"/>
        <v>0</v>
      </c>
      <c r="Q142" s="3">
        <f t="shared" si="32"/>
        <v>135744.2079847441</v>
      </c>
      <c r="R142" s="45">
        <f t="shared" si="31"/>
        <v>6.033075910433071</v>
      </c>
    </row>
    <row r="143" spans="1:18" ht="12.75">
      <c r="A143" s="24">
        <v>116</v>
      </c>
      <c r="B143" s="1">
        <v>0</v>
      </c>
      <c r="C143" s="7">
        <v>0.27</v>
      </c>
      <c r="D143" s="7">
        <f t="shared" si="33"/>
        <v>0.2025</v>
      </c>
      <c r="E143" s="3">
        <f t="shared" si="34"/>
        <v>135744.2079847441</v>
      </c>
      <c r="F143" s="7">
        <f t="shared" si="35"/>
        <v>6.033075910433071</v>
      </c>
      <c r="G143" s="17">
        <f t="shared" si="22"/>
        <v>0</v>
      </c>
      <c r="H143" s="23">
        <f t="shared" si="23"/>
        <v>0</v>
      </c>
      <c r="I143" s="17">
        <f t="shared" si="24"/>
        <v>358.8046875</v>
      </c>
      <c r="J143" s="18">
        <f t="shared" si="25"/>
        <v>45.5625</v>
      </c>
      <c r="K143" s="18">
        <f t="shared" si="26"/>
        <v>6.377952755905512</v>
      </c>
      <c r="L143" s="39"/>
      <c r="M143" s="3">
        <f t="shared" si="27"/>
        <v>135333.4628444882</v>
      </c>
      <c r="N143" s="7">
        <f t="shared" si="28"/>
        <v>6.014820570866143</v>
      </c>
      <c r="O143" s="1" t="str">
        <f t="shared" si="29"/>
        <v>YES</v>
      </c>
      <c r="P143" s="3">
        <f t="shared" si="30"/>
        <v>0</v>
      </c>
      <c r="Q143" s="3">
        <f t="shared" si="32"/>
        <v>135333.4628444882</v>
      </c>
      <c r="R143" s="45">
        <f t="shared" si="31"/>
        <v>6.014820570866143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33"/>
        <v>0.165</v>
      </c>
      <c r="E144" s="3">
        <f t="shared" si="34"/>
        <v>135333.4628444882</v>
      </c>
      <c r="F144" s="7">
        <f t="shared" si="35"/>
        <v>6.014820570866143</v>
      </c>
      <c r="G144" s="17">
        <f t="shared" si="22"/>
        <v>0</v>
      </c>
      <c r="H144" s="23">
        <f t="shared" si="23"/>
        <v>0</v>
      </c>
      <c r="I144" s="17">
        <f t="shared" si="24"/>
        <v>292.359375</v>
      </c>
      <c r="J144" s="18">
        <f t="shared" si="25"/>
        <v>37.125</v>
      </c>
      <c r="K144" s="18">
        <f t="shared" si="26"/>
        <v>6.377952755905512</v>
      </c>
      <c r="L144" s="39"/>
      <c r="M144" s="3">
        <f t="shared" si="27"/>
        <v>134997.60051673232</v>
      </c>
      <c r="N144" s="7">
        <f t="shared" si="28"/>
        <v>5.999893356299214</v>
      </c>
      <c r="O144" s="1" t="str">
        <f t="shared" si="29"/>
        <v>YES</v>
      </c>
      <c r="P144" s="3">
        <f t="shared" si="30"/>
        <v>0</v>
      </c>
      <c r="Q144" s="3">
        <f t="shared" si="32"/>
        <v>134997.60051673232</v>
      </c>
      <c r="R144" s="45">
        <f t="shared" si="31"/>
        <v>5.999893356299214</v>
      </c>
    </row>
    <row r="145" spans="1:18" ht="12.75">
      <c r="A145" s="24">
        <v>118</v>
      </c>
      <c r="B145" s="1">
        <v>1.23</v>
      </c>
      <c r="C145" s="7">
        <v>0.23</v>
      </c>
      <c r="D145" s="7">
        <f t="shared" si="33"/>
        <v>0.17250000000000001</v>
      </c>
      <c r="E145" s="3">
        <f t="shared" si="34"/>
        <v>134997.60051673232</v>
      </c>
      <c r="F145" s="7">
        <f t="shared" si="35"/>
        <v>5.999893356299214</v>
      </c>
      <c r="G145" s="17">
        <f t="shared" si="22"/>
        <v>2306.25</v>
      </c>
      <c r="H145" s="23">
        <f t="shared" si="23"/>
        <v>73670.85</v>
      </c>
      <c r="I145" s="17">
        <f t="shared" si="24"/>
        <v>305.64843750000006</v>
      </c>
      <c r="J145" s="18">
        <f t="shared" si="25"/>
        <v>38.81250000000001</v>
      </c>
      <c r="K145" s="18">
        <f t="shared" si="26"/>
        <v>6.377952755905512</v>
      </c>
      <c r="L145" s="39"/>
      <c r="M145" s="3">
        <f t="shared" si="27"/>
        <v>136125</v>
      </c>
      <c r="N145" s="7">
        <f t="shared" si="28"/>
        <v>6.05</v>
      </c>
      <c r="O145" s="1" t="str">
        <f t="shared" si="29"/>
        <v>YES</v>
      </c>
      <c r="P145" s="3">
        <f t="shared" si="30"/>
        <v>0</v>
      </c>
      <c r="Q145" s="3">
        <f t="shared" si="32"/>
        <v>136125</v>
      </c>
      <c r="R145" s="45">
        <f t="shared" si="31"/>
        <v>6.05</v>
      </c>
    </row>
    <row r="146" spans="1:18" ht="12.75">
      <c r="A146" s="24">
        <v>119</v>
      </c>
      <c r="B146" s="1">
        <v>1.37</v>
      </c>
      <c r="C146" s="7">
        <v>0.3</v>
      </c>
      <c r="D146" s="7">
        <f t="shared" si="33"/>
        <v>0.22499999999999998</v>
      </c>
      <c r="E146" s="3">
        <f t="shared" si="34"/>
        <v>136125</v>
      </c>
      <c r="F146" s="7">
        <f t="shared" si="35"/>
        <v>6.05</v>
      </c>
      <c r="G146" s="17">
        <f t="shared" si="22"/>
        <v>2568.7500000000005</v>
      </c>
      <c r="H146" s="23">
        <f t="shared" si="23"/>
        <v>82056.15000000001</v>
      </c>
      <c r="I146" s="17">
        <f t="shared" si="24"/>
        <v>398.671875</v>
      </c>
      <c r="J146" s="18">
        <f t="shared" si="25"/>
        <v>50.62499999999999</v>
      </c>
      <c r="K146" s="18">
        <f t="shared" si="26"/>
        <v>6.377952755905512</v>
      </c>
      <c r="L146" s="39"/>
      <c r="M146" s="3">
        <f t="shared" si="27"/>
        <v>136125</v>
      </c>
      <c r="N146" s="7">
        <f t="shared" si="28"/>
        <v>6.05</v>
      </c>
      <c r="O146" s="1" t="str">
        <f t="shared" si="29"/>
        <v>YES</v>
      </c>
      <c r="P146" s="3">
        <f t="shared" si="30"/>
        <v>0</v>
      </c>
      <c r="Q146" s="3">
        <f t="shared" si="32"/>
        <v>136125</v>
      </c>
      <c r="R146" s="45">
        <f t="shared" si="31"/>
        <v>6.05</v>
      </c>
    </row>
    <row r="147" spans="1:18" ht="12.75">
      <c r="A147" s="24">
        <v>120</v>
      </c>
      <c r="B147" s="1">
        <v>0</v>
      </c>
      <c r="C147" s="7">
        <v>0.37</v>
      </c>
      <c r="D147" s="7">
        <f t="shared" si="33"/>
        <v>0.27749999999999997</v>
      </c>
      <c r="E147" s="3">
        <f t="shared" si="34"/>
        <v>136125</v>
      </c>
      <c r="F147" s="7">
        <f t="shared" si="35"/>
        <v>6.05</v>
      </c>
      <c r="G147" s="17">
        <f t="shared" si="22"/>
        <v>0</v>
      </c>
      <c r="H147" s="23">
        <f t="shared" si="23"/>
        <v>0</v>
      </c>
      <c r="I147" s="17">
        <f t="shared" si="24"/>
        <v>491.69531249999994</v>
      </c>
      <c r="J147" s="18">
        <f t="shared" si="25"/>
        <v>62.43749999999999</v>
      </c>
      <c r="K147" s="18">
        <f t="shared" si="26"/>
        <v>6.377952755905512</v>
      </c>
      <c r="L147" s="39"/>
      <c r="M147" s="3">
        <f t="shared" si="27"/>
        <v>135564.4892347441</v>
      </c>
      <c r="N147" s="7">
        <f t="shared" si="28"/>
        <v>6.025088410433072</v>
      </c>
      <c r="O147" s="1" t="str">
        <f t="shared" si="29"/>
        <v>YES</v>
      </c>
      <c r="P147" s="3">
        <f t="shared" si="30"/>
        <v>0</v>
      </c>
      <c r="Q147" s="3">
        <f t="shared" si="32"/>
        <v>135564.4892347441</v>
      </c>
      <c r="R147" s="45">
        <f t="shared" si="31"/>
        <v>6.025088410433072</v>
      </c>
    </row>
    <row r="148" spans="1:18" ht="12.75">
      <c r="A148" s="24">
        <v>121</v>
      </c>
      <c r="B148" s="1">
        <v>0</v>
      </c>
      <c r="C148" s="7">
        <v>0.28</v>
      </c>
      <c r="D148" s="7">
        <f t="shared" si="33"/>
        <v>0.21000000000000002</v>
      </c>
      <c r="E148" s="3">
        <f t="shared" si="34"/>
        <v>135564.4892347441</v>
      </c>
      <c r="F148" s="7">
        <f t="shared" si="35"/>
        <v>6.025088410433072</v>
      </c>
      <c r="G148" s="17">
        <f t="shared" si="22"/>
        <v>0</v>
      </c>
      <c r="H148" s="23">
        <f t="shared" si="23"/>
        <v>0</v>
      </c>
      <c r="I148" s="17">
        <f t="shared" si="24"/>
        <v>372.09375</v>
      </c>
      <c r="J148" s="18">
        <f t="shared" si="25"/>
        <v>47.25</v>
      </c>
      <c r="K148" s="18">
        <f t="shared" si="26"/>
        <v>6.377952755905512</v>
      </c>
      <c r="L148" s="39"/>
      <c r="M148" s="3">
        <f t="shared" si="27"/>
        <v>135138.7675319882</v>
      </c>
      <c r="N148" s="7">
        <f t="shared" si="28"/>
        <v>6.006167445866143</v>
      </c>
      <c r="O148" s="1" t="str">
        <f t="shared" si="29"/>
        <v>YES</v>
      </c>
      <c r="P148" s="3">
        <f t="shared" si="30"/>
        <v>0</v>
      </c>
      <c r="Q148" s="3">
        <f t="shared" si="32"/>
        <v>135138.7675319882</v>
      </c>
      <c r="R148" s="45">
        <f t="shared" si="31"/>
        <v>6.006167445866143</v>
      </c>
    </row>
    <row r="149" spans="1:18" ht="12.75">
      <c r="A149" s="24">
        <v>122</v>
      </c>
      <c r="B149" s="1">
        <v>0</v>
      </c>
      <c r="C149" s="7">
        <v>0.27</v>
      </c>
      <c r="D149" s="7">
        <f t="shared" si="33"/>
        <v>0.2025</v>
      </c>
      <c r="E149" s="3">
        <f t="shared" si="34"/>
        <v>135138.7675319882</v>
      </c>
      <c r="F149" s="7">
        <f t="shared" si="35"/>
        <v>6.006167445866143</v>
      </c>
      <c r="G149" s="17">
        <f t="shared" si="22"/>
        <v>0</v>
      </c>
      <c r="H149" s="23">
        <f t="shared" si="23"/>
        <v>0</v>
      </c>
      <c r="I149" s="17">
        <f t="shared" si="24"/>
        <v>358.8046875</v>
      </c>
      <c r="J149" s="18">
        <f t="shared" si="25"/>
        <v>45.5625</v>
      </c>
      <c r="K149" s="18">
        <f t="shared" si="26"/>
        <v>6.377952755905512</v>
      </c>
      <c r="L149" s="39"/>
      <c r="M149" s="3">
        <f t="shared" si="27"/>
        <v>134728.02239173232</v>
      </c>
      <c r="N149" s="7">
        <f t="shared" si="28"/>
        <v>5.987912106299214</v>
      </c>
      <c r="O149" s="1" t="str">
        <f t="shared" si="29"/>
        <v>YES</v>
      </c>
      <c r="P149" s="3">
        <f t="shared" si="30"/>
        <v>0</v>
      </c>
      <c r="Q149" s="3">
        <f t="shared" si="32"/>
        <v>134728.02239173232</v>
      </c>
      <c r="R149" s="45">
        <f t="shared" si="31"/>
        <v>5.987912106299214</v>
      </c>
    </row>
    <row r="150" spans="1:18" ht="12.75">
      <c r="A150" s="24">
        <v>123</v>
      </c>
      <c r="B150" s="1">
        <v>0</v>
      </c>
      <c r="C150" s="7">
        <v>0.26</v>
      </c>
      <c r="D150" s="7">
        <f t="shared" si="33"/>
        <v>0.195</v>
      </c>
      <c r="E150" s="3">
        <f t="shared" si="34"/>
        <v>134728.02239173232</v>
      </c>
      <c r="F150" s="7">
        <f t="shared" si="35"/>
        <v>5.987912106299214</v>
      </c>
      <c r="G150" s="17">
        <f t="shared" si="22"/>
        <v>0</v>
      </c>
      <c r="H150" s="23">
        <f t="shared" si="23"/>
        <v>0</v>
      </c>
      <c r="I150" s="17">
        <f t="shared" si="24"/>
        <v>345.515625</v>
      </c>
      <c r="J150" s="18">
        <f t="shared" si="25"/>
        <v>43.875</v>
      </c>
      <c r="K150" s="18">
        <f t="shared" si="26"/>
        <v>6.377952755905512</v>
      </c>
      <c r="L150" s="39"/>
      <c r="M150" s="3">
        <f t="shared" si="27"/>
        <v>134332.25381397642</v>
      </c>
      <c r="N150" s="7">
        <f t="shared" si="28"/>
        <v>5.970322391732285</v>
      </c>
      <c r="O150" s="1" t="str">
        <f t="shared" si="29"/>
        <v>YES</v>
      </c>
      <c r="P150" s="3">
        <f t="shared" si="30"/>
        <v>0</v>
      </c>
      <c r="Q150" s="3">
        <f t="shared" si="32"/>
        <v>134332.25381397642</v>
      </c>
      <c r="R150" s="45">
        <f t="shared" si="31"/>
        <v>5.970322391732285</v>
      </c>
    </row>
    <row r="151" spans="1:18" ht="12.75">
      <c r="A151" s="24">
        <v>124</v>
      </c>
      <c r="B151" s="1">
        <v>0.23</v>
      </c>
      <c r="C151" s="7">
        <v>0.26</v>
      </c>
      <c r="D151" s="7">
        <f t="shared" si="33"/>
        <v>0.195</v>
      </c>
      <c r="E151" s="3">
        <f t="shared" si="34"/>
        <v>134332.25381397642</v>
      </c>
      <c r="F151" s="7">
        <f t="shared" si="35"/>
        <v>5.970322391732285</v>
      </c>
      <c r="G151" s="17">
        <f t="shared" si="22"/>
        <v>431.25</v>
      </c>
      <c r="H151" s="23">
        <f t="shared" si="23"/>
        <v>13775.850000000002</v>
      </c>
      <c r="I151" s="17">
        <f t="shared" si="24"/>
        <v>345.515625</v>
      </c>
      <c r="J151" s="18">
        <f t="shared" si="25"/>
        <v>43.875</v>
      </c>
      <c r="K151" s="18">
        <f t="shared" si="26"/>
        <v>6.377952755905512</v>
      </c>
      <c r="L151" s="39"/>
      <c r="M151" s="3">
        <f t="shared" si="27"/>
        <v>136125</v>
      </c>
      <c r="N151" s="7">
        <f t="shared" si="28"/>
        <v>6.05</v>
      </c>
      <c r="O151" s="1" t="str">
        <f t="shared" si="29"/>
        <v>YES</v>
      </c>
      <c r="P151" s="3">
        <f t="shared" si="30"/>
        <v>0</v>
      </c>
      <c r="Q151" s="3">
        <f t="shared" si="32"/>
        <v>136125</v>
      </c>
      <c r="R151" s="45">
        <f t="shared" si="31"/>
        <v>6.05</v>
      </c>
    </row>
    <row r="152" spans="1:18" ht="12.75">
      <c r="A152" s="24">
        <v>125</v>
      </c>
      <c r="B152" s="1">
        <v>0</v>
      </c>
      <c r="C152" s="7">
        <v>0.21</v>
      </c>
      <c r="D152" s="7">
        <f t="shared" si="33"/>
        <v>0.1575</v>
      </c>
      <c r="E152" s="3">
        <f t="shared" si="34"/>
        <v>136125</v>
      </c>
      <c r="F152" s="7">
        <f t="shared" si="35"/>
        <v>6.05</v>
      </c>
      <c r="G152" s="17">
        <f t="shared" si="22"/>
        <v>0</v>
      </c>
      <c r="H152" s="23">
        <f t="shared" si="23"/>
        <v>0</v>
      </c>
      <c r="I152" s="17">
        <f t="shared" si="24"/>
        <v>279.0703125</v>
      </c>
      <c r="J152" s="18">
        <f t="shared" si="25"/>
        <v>35.4375</v>
      </c>
      <c r="K152" s="18">
        <f t="shared" si="26"/>
        <v>6.377952755905512</v>
      </c>
      <c r="L152" s="39"/>
      <c r="M152" s="3">
        <f t="shared" si="27"/>
        <v>135804.1142347441</v>
      </c>
      <c r="N152" s="7">
        <f t="shared" si="28"/>
        <v>6.035738410433072</v>
      </c>
      <c r="O152" s="1" t="str">
        <f t="shared" si="29"/>
        <v>YES</v>
      </c>
      <c r="P152" s="3">
        <f t="shared" si="30"/>
        <v>0</v>
      </c>
      <c r="Q152" s="3">
        <f t="shared" si="32"/>
        <v>135804.1142347441</v>
      </c>
      <c r="R152" s="45">
        <f t="shared" si="31"/>
        <v>6.035738410433072</v>
      </c>
    </row>
    <row r="153" spans="1:18" ht="12.75">
      <c r="A153" s="24">
        <v>126</v>
      </c>
      <c r="B153" s="1">
        <v>0</v>
      </c>
      <c r="C153" s="7">
        <v>0.23</v>
      </c>
      <c r="D153" s="7">
        <f t="shared" si="33"/>
        <v>0.17250000000000001</v>
      </c>
      <c r="E153" s="3">
        <f t="shared" si="34"/>
        <v>135804.1142347441</v>
      </c>
      <c r="F153" s="7">
        <f t="shared" si="35"/>
        <v>6.035738410433072</v>
      </c>
      <c r="G153" s="17">
        <f t="shared" si="22"/>
        <v>0</v>
      </c>
      <c r="H153" s="23">
        <f t="shared" si="23"/>
        <v>0</v>
      </c>
      <c r="I153" s="17">
        <f t="shared" si="24"/>
        <v>305.64843750000006</v>
      </c>
      <c r="J153" s="18">
        <f t="shared" si="25"/>
        <v>38.81250000000001</v>
      </c>
      <c r="K153" s="18">
        <f t="shared" si="26"/>
        <v>6.377952755905512</v>
      </c>
      <c r="L153" s="39"/>
      <c r="M153" s="3">
        <f t="shared" si="27"/>
        <v>135453.2753444882</v>
      </c>
      <c r="N153" s="7">
        <f t="shared" si="28"/>
        <v>6.020145570866143</v>
      </c>
      <c r="O153" s="1" t="str">
        <f t="shared" si="29"/>
        <v>YES</v>
      </c>
      <c r="P153" s="3">
        <f t="shared" si="30"/>
        <v>0</v>
      </c>
      <c r="Q153" s="3">
        <f t="shared" si="32"/>
        <v>135453.2753444882</v>
      </c>
      <c r="R153" s="45">
        <f t="shared" si="31"/>
        <v>6.020145570866143</v>
      </c>
    </row>
    <row r="154" spans="1:18" ht="12.75">
      <c r="A154" s="24">
        <v>127</v>
      </c>
      <c r="B154" s="1">
        <v>0</v>
      </c>
      <c r="C154" s="7">
        <v>0.25</v>
      </c>
      <c r="D154" s="7">
        <f t="shared" si="33"/>
        <v>0.1875</v>
      </c>
      <c r="E154" s="3">
        <f t="shared" si="34"/>
        <v>135453.2753444882</v>
      </c>
      <c r="F154" s="7">
        <f t="shared" si="35"/>
        <v>6.020145570866143</v>
      </c>
      <c r="G154" s="17">
        <f t="shared" si="22"/>
        <v>0</v>
      </c>
      <c r="H154" s="23">
        <f t="shared" si="23"/>
        <v>0</v>
      </c>
      <c r="I154" s="17">
        <f t="shared" si="24"/>
        <v>332.2265625</v>
      </c>
      <c r="J154" s="18">
        <f t="shared" si="25"/>
        <v>42.1875</v>
      </c>
      <c r="K154" s="18">
        <f t="shared" si="26"/>
        <v>6.377952755905512</v>
      </c>
      <c r="L154" s="39"/>
      <c r="M154" s="3">
        <f t="shared" si="27"/>
        <v>135072.48332923232</v>
      </c>
      <c r="N154" s="7">
        <f t="shared" si="28"/>
        <v>6.003221481299214</v>
      </c>
      <c r="O154" s="1" t="str">
        <f t="shared" si="29"/>
        <v>YES</v>
      </c>
      <c r="P154" s="3">
        <f t="shared" si="30"/>
        <v>0</v>
      </c>
      <c r="Q154" s="3">
        <f t="shared" si="32"/>
        <v>135072.48332923232</v>
      </c>
      <c r="R154" s="45">
        <f t="shared" si="31"/>
        <v>6.003221481299214</v>
      </c>
    </row>
    <row r="155" spans="1:18" ht="12.75">
      <c r="A155" s="24">
        <v>128</v>
      </c>
      <c r="B155" s="1">
        <v>0</v>
      </c>
      <c r="C155" s="7">
        <v>0.3</v>
      </c>
      <c r="D155" s="7">
        <f t="shared" si="33"/>
        <v>0.22499999999999998</v>
      </c>
      <c r="E155" s="3">
        <f t="shared" si="34"/>
        <v>135072.48332923232</v>
      </c>
      <c r="F155" s="7">
        <f t="shared" si="35"/>
        <v>6.003221481299214</v>
      </c>
      <c r="G155" s="17">
        <f t="shared" si="22"/>
        <v>0</v>
      </c>
      <c r="H155" s="23">
        <f t="shared" si="23"/>
        <v>0</v>
      </c>
      <c r="I155" s="17">
        <f t="shared" si="24"/>
        <v>398.671875</v>
      </c>
      <c r="J155" s="18">
        <f t="shared" si="25"/>
        <v>50.62499999999999</v>
      </c>
      <c r="K155" s="18">
        <f t="shared" si="26"/>
        <v>6.377952755905512</v>
      </c>
      <c r="L155" s="39"/>
      <c r="M155" s="3">
        <f t="shared" si="27"/>
        <v>134616.80850147642</v>
      </c>
      <c r="N155" s="7">
        <f t="shared" si="28"/>
        <v>5.982969266732286</v>
      </c>
      <c r="O155" s="1" t="str">
        <f t="shared" si="29"/>
        <v>YES</v>
      </c>
      <c r="P155" s="3">
        <f t="shared" si="30"/>
        <v>0</v>
      </c>
      <c r="Q155" s="3">
        <f t="shared" si="32"/>
        <v>134616.80850147642</v>
      </c>
      <c r="R155" s="45">
        <f t="shared" si="31"/>
        <v>5.982969266732286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33"/>
        <v>0.24</v>
      </c>
      <c r="E156" s="3">
        <f t="shared" si="34"/>
        <v>134616.80850147642</v>
      </c>
      <c r="F156" s="7">
        <f t="shared" si="35"/>
        <v>5.982969266732286</v>
      </c>
      <c r="G156" s="17">
        <f aca="true" t="shared" si="36" ref="G156:G219">$B$9*B156/12</f>
        <v>0</v>
      </c>
      <c r="H156" s="23">
        <f aca="true" t="shared" si="37" ref="H156:H219">IF(B156&lt;0.06,0,$B$3*B156*$B$6*3630)</f>
        <v>0</v>
      </c>
      <c r="I156" s="17">
        <f aca="true" t="shared" si="38" ref="I156:I219">$B$13*D156*1.05/12</f>
        <v>425.25</v>
      </c>
      <c r="J156" s="18">
        <f aca="true" t="shared" si="39" ref="J156:J219">$B$12*D156*1.2/12</f>
        <v>54</v>
      </c>
      <c r="K156" s="18">
        <f aca="true" t="shared" si="40" ref="K156:K219">$B$9*$D$14</f>
        <v>6.377952755905512</v>
      </c>
      <c r="L156" s="39"/>
      <c r="M156" s="3">
        <f aca="true" t="shared" si="41" ref="M156:M219">MAX(0,MIN($D$8,E156+SUM(G156:H156)-SUM(I156:L156)))</f>
        <v>134131.18054872053</v>
      </c>
      <c r="N156" s="7">
        <f aca="true" t="shared" si="42" ref="N156:N219">M156/$B$9</f>
        <v>5.961385802165357</v>
      </c>
      <c r="O156" s="1" t="str">
        <f aca="true" t="shared" si="43" ref="O156:O219">IF(N156&lt;$B$16,"NO","YES")</f>
        <v>YES</v>
      </c>
      <c r="P156" s="3">
        <f aca="true" t="shared" si="44" ref="P156:P219">IF(OR($B$18="NO",O156="YES"),0,$D$8-M156)</f>
        <v>0</v>
      </c>
      <c r="Q156" s="3">
        <f t="shared" si="32"/>
        <v>134131.18054872053</v>
      </c>
      <c r="R156" s="45">
        <f aca="true" t="shared" si="45" ref="R156:R219">Q156/$B$9</f>
        <v>5.961385802165357</v>
      </c>
    </row>
    <row r="157" spans="1:18" ht="12.75">
      <c r="A157" s="24">
        <v>130</v>
      </c>
      <c r="B157" s="1">
        <v>0</v>
      </c>
      <c r="C157" s="7">
        <v>0.29</v>
      </c>
      <c r="D157" s="7">
        <f t="shared" si="33"/>
        <v>0.21749999999999997</v>
      </c>
      <c r="E157" s="3">
        <f t="shared" si="34"/>
        <v>134131.18054872053</v>
      </c>
      <c r="F157" s="7">
        <f t="shared" si="35"/>
        <v>5.961385802165357</v>
      </c>
      <c r="G157" s="17">
        <f t="shared" si="36"/>
        <v>0</v>
      </c>
      <c r="H157" s="23">
        <f t="shared" si="37"/>
        <v>0</v>
      </c>
      <c r="I157" s="17">
        <f t="shared" si="38"/>
        <v>385.38281249999994</v>
      </c>
      <c r="J157" s="18">
        <f t="shared" si="39"/>
        <v>48.93749999999999</v>
      </c>
      <c r="K157" s="18">
        <f t="shared" si="40"/>
        <v>6.377952755905512</v>
      </c>
      <c r="L157" s="39"/>
      <c r="M157" s="3">
        <f t="shared" si="41"/>
        <v>133690.48228346463</v>
      </c>
      <c r="N157" s="7">
        <f t="shared" si="42"/>
        <v>5.941799212598428</v>
      </c>
      <c r="O157" s="1" t="str">
        <f t="shared" si="43"/>
        <v>YES</v>
      </c>
      <c r="P157" s="3">
        <f t="shared" si="44"/>
        <v>0</v>
      </c>
      <c r="Q157" s="3">
        <f aca="true" t="shared" si="46" ref="Q157:Q220">M157+P157</f>
        <v>133690.48228346463</v>
      </c>
      <c r="R157" s="45">
        <f t="shared" si="45"/>
        <v>5.941799212598428</v>
      </c>
    </row>
    <row r="158" spans="1:18" ht="12.75">
      <c r="A158" s="24">
        <v>131</v>
      </c>
      <c r="B158" s="1">
        <v>0</v>
      </c>
      <c r="C158" s="7">
        <v>0.15</v>
      </c>
      <c r="D158" s="7">
        <f aca="true" t="shared" si="47" ref="D158:D221">0.75*C158</f>
        <v>0.11249999999999999</v>
      </c>
      <c r="E158" s="3">
        <f t="shared" si="34"/>
        <v>133690.48228346463</v>
      </c>
      <c r="F158" s="7">
        <f t="shared" si="35"/>
        <v>5.941799212598428</v>
      </c>
      <c r="G158" s="17">
        <f t="shared" si="36"/>
        <v>0</v>
      </c>
      <c r="H158" s="23">
        <f t="shared" si="37"/>
        <v>0</v>
      </c>
      <c r="I158" s="17">
        <f t="shared" si="38"/>
        <v>199.3359375</v>
      </c>
      <c r="J158" s="18">
        <f t="shared" si="39"/>
        <v>25.312499999999996</v>
      </c>
      <c r="K158" s="18">
        <f t="shared" si="40"/>
        <v>6.377952755905512</v>
      </c>
      <c r="L158" s="39"/>
      <c r="M158" s="3">
        <f t="shared" si="41"/>
        <v>133459.45589320874</v>
      </c>
      <c r="N158" s="7">
        <f t="shared" si="42"/>
        <v>5.9315313730315</v>
      </c>
      <c r="O158" s="1" t="str">
        <f t="shared" si="43"/>
        <v>YES</v>
      </c>
      <c r="P158" s="3">
        <f t="shared" si="44"/>
        <v>0</v>
      </c>
      <c r="Q158" s="3">
        <f t="shared" si="46"/>
        <v>133459.45589320874</v>
      </c>
      <c r="R158" s="45">
        <f t="shared" si="45"/>
        <v>5.9315313730315</v>
      </c>
    </row>
    <row r="159" spans="1:18" ht="12.75">
      <c r="A159" s="24">
        <v>132</v>
      </c>
      <c r="B159" s="1">
        <v>0.49</v>
      </c>
      <c r="C159" s="7">
        <v>0.17</v>
      </c>
      <c r="D159" s="7">
        <f t="shared" si="47"/>
        <v>0.1275</v>
      </c>
      <c r="E159" s="3">
        <f t="shared" si="34"/>
        <v>133459.45589320874</v>
      </c>
      <c r="F159" s="7">
        <f t="shared" si="35"/>
        <v>5.9315313730315</v>
      </c>
      <c r="G159" s="17">
        <f t="shared" si="36"/>
        <v>918.75</v>
      </c>
      <c r="H159" s="23">
        <f t="shared" si="37"/>
        <v>29348.550000000003</v>
      </c>
      <c r="I159" s="17">
        <f t="shared" si="38"/>
        <v>225.9140625</v>
      </c>
      <c r="J159" s="18">
        <f t="shared" si="39"/>
        <v>28.6875</v>
      </c>
      <c r="K159" s="18">
        <f t="shared" si="40"/>
        <v>6.377952755905512</v>
      </c>
      <c r="L159" s="39"/>
      <c r="M159" s="3">
        <f t="shared" si="41"/>
        <v>136125</v>
      </c>
      <c r="N159" s="7">
        <f t="shared" si="42"/>
        <v>6.05</v>
      </c>
      <c r="O159" s="1" t="str">
        <f t="shared" si="43"/>
        <v>YES</v>
      </c>
      <c r="P159" s="3">
        <f t="shared" si="44"/>
        <v>0</v>
      </c>
      <c r="Q159" s="3">
        <f t="shared" si="46"/>
        <v>136125</v>
      </c>
      <c r="R159" s="45">
        <f t="shared" si="45"/>
        <v>6.05</v>
      </c>
    </row>
    <row r="160" spans="1:18" ht="12.75">
      <c r="A160" s="24">
        <v>133</v>
      </c>
      <c r="B160" s="1">
        <v>0.07</v>
      </c>
      <c r="C160" s="7">
        <v>0.2</v>
      </c>
      <c r="D160" s="7">
        <f t="shared" si="47"/>
        <v>0.15000000000000002</v>
      </c>
      <c r="E160" s="3">
        <f t="shared" si="34"/>
        <v>136125</v>
      </c>
      <c r="F160" s="7">
        <f t="shared" si="35"/>
        <v>6.05</v>
      </c>
      <c r="G160" s="17">
        <f t="shared" si="36"/>
        <v>131.25000000000003</v>
      </c>
      <c r="H160" s="23">
        <f t="shared" si="37"/>
        <v>4192.650000000001</v>
      </c>
      <c r="I160" s="17">
        <f t="shared" si="38"/>
        <v>265.78125000000006</v>
      </c>
      <c r="J160" s="18">
        <f t="shared" si="39"/>
        <v>33.75000000000001</v>
      </c>
      <c r="K160" s="18">
        <f t="shared" si="40"/>
        <v>6.377952755905512</v>
      </c>
      <c r="L160" s="39"/>
      <c r="M160" s="3">
        <f t="shared" si="41"/>
        <v>136125</v>
      </c>
      <c r="N160" s="7">
        <f t="shared" si="42"/>
        <v>6.05</v>
      </c>
      <c r="O160" s="1" t="str">
        <f t="shared" si="43"/>
        <v>YES</v>
      </c>
      <c r="P160" s="3">
        <f t="shared" si="44"/>
        <v>0</v>
      </c>
      <c r="Q160" s="3">
        <f t="shared" si="46"/>
        <v>136125</v>
      </c>
      <c r="R160" s="45">
        <f t="shared" si="45"/>
        <v>6.05</v>
      </c>
    </row>
    <row r="161" spans="1:18" ht="12.75">
      <c r="A161" s="24">
        <v>134</v>
      </c>
      <c r="B161" s="1">
        <v>0.14</v>
      </c>
      <c r="C161" s="7">
        <v>0.03</v>
      </c>
      <c r="D161" s="7">
        <f t="shared" si="47"/>
        <v>0.0225</v>
      </c>
      <c r="E161" s="3">
        <f t="shared" si="34"/>
        <v>136125</v>
      </c>
      <c r="F161" s="7">
        <f t="shared" si="35"/>
        <v>6.05</v>
      </c>
      <c r="G161" s="17">
        <f t="shared" si="36"/>
        <v>262.50000000000006</v>
      </c>
      <c r="H161" s="23">
        <f t="shared" si="37"/>
        <v>8385.300000000001</v>
      </c>
      <c r="I161" s="17">
        <f t="shared" si="38"/>
        <v>39.8671875</v>
      </c>
      <c r="J161" s="18">
        <f t="shared" si="39"/>
        <v>5.0625</v>
      </c>
      <c r="K161" s="18">
        <f t="shared" si="40"/>
        <v>6.377952755905512</v>
      </c>
      <c r="L161" s="39"/>
      <c r="M161" s="3">
        <f t="shared" si="41"/>
        <v>136125</v>
      </c>
      <c r="N161" s="7">
        <f t="shared" si="42"/>
        <v>6.05</v>
      </c>
      <c r="O161" s="1" t="str">
        <f t="shared" si="43"/>
        <v>YES</v>
      </c>
      <c r="P161" s="3">
        <f t="shared" si="44"/>
        <v>0</v>
      </c>
      <c r="Q161" s="3">
        <f t="shared" si="46"/>
        <v>136125</v>
      </c>
      <c r="R161" s="45">
        <f t="shared" si="45"/>
        <v>6.05</v>
      </c>
    </row>
    <row r="162" spans="1:18" ht="12.75">
      <c r="A162" s="24">
        <v>135</v>
      </c>
      <c r="B162" s="1">
        <v>0.48</v>
      </c>
      <c r="C162" s="7">
        <v>0.01</v>
      </c>
      <c r="D162" s="7">
        <f t="shared" si="47"/>
        <v>0.0075</v>
      </c>
      <c r="E162" s="3">
        <f t="shared" si="34"/>
        <v>136125</v>
      </c>
      <c r="F162" s="7">
        <f t="shared" si="35"/>
        <v>6.05</v>
      </c>
      <c r="G162" s="17">
        <f t="shared" si="36"/>
        <v>900</v>
      </c>
      <c r="H162" s="23">
        <f t="shared" si="37"/>
        <v>28749.6</v>
      </c>
      <c r="I162" s="17">
        <f t="shared" si="38"/>
        <v>13.2890625</v>
      </c>
      <c r="J162" s="18">
        <f t="shared" si="39"/>
        <v>1.6875</v>
      </c>
      <c r="K162" s="18">
        <f t="shared" si="40"/>
        <v>6.377952755905512</v>
      </c>
      <c r="L162" s="39"/>
      <c r="M162" s="3">
        <f t="shared" si="41"/>
        <v>136125</v>
      </c>
      <c r="N162" s="7">
        <f t="shared" si="42"/>
        <v>6.05</v>
      </c>
      <c r="O162" s="1" t="str">
        <f t="shared" si="43"/>
        <v>YES</v>
      </c>
      <c r="P162" s="3">
        <f t="shared" si="44"/>
        <v>0</v>
      </c>
      <c r="Q162" s="3">
        <f t="shared" si="46"/>
        <v>136125</v>
      </c>
      <c r="R162" s="45">
        <f t="shared" si="45"/>
        <v>6.05</v>
      </c>
    </row>
    <row r="163" spans="1:18" ht="12.75">
      <c r="A163" s="24">
        <v>136</v>
      </c>
      <c r="B163" s="1">
        <v>0.46</v>
      </c>
      <c r="C163" s="7">
        <v>0.02</v>
      </c>
      <c r="D163" s="7">
        <f t="shared" si="47"/>
        <v>0.015</v>
      </c>
      <c r="E163" s="3">
        <f t="shared" si="34"/>
        <v>136125</v>
      </c>
      <c r="F163" s="7">
        <f t="shared" si="35"/>
        <v>6.05</v>
      </c>
      <c r="G163" s="17">
        <f t="shared" si="36"/>
        <v>862.5</v>
      </c>
      <c r="H163" s="23">
        <f t="shared" si="37"/>
        <v>27551.700000000004</v>
      </c>
      <c r="I163" s="17">
        <f t="shared" si="38"/>
        <v>26.578125</v>
      </c>
      <c r="J163" s="18">
        <f t="shared" si="39"/>
        <v>3.375</v>
      </c>
      <c r="K163" s="18">
        <f t="shared" si="40"/>
        <v>6.377952755905512</v>
      </c>
      <c r="L163" s="39"/>
      <c r="M163" s="3">
        <f t="shared" si="41"/>
        <v>136125</v>
      </c>
      <c r="N163" s="7">
        <f t="shared" si="42"/>
        <v>6.05</v>
      </c>
      <c r="O163" s="1" t="str">
        <f t="shared" si="43"/>
        <v>YES</v>
      </c>
      <c r="P163" s="3">
        <f t="shared" si="44"/>
        <v>0</v>
      </c>
      <c r="Q163" s="3">
        <f t="shared" si="46"/>
        <v>136125</v>
      </c>
      <c r="R163" s="45">
        <f t="shared" si="45"/>
        <v>6.05</v>
      </c>
    </row>
    <row r="164" spans="1:18" ht="12.75">
      <c r="A164" s="24">
        <v>137</v>
      </c>
      <c r="B164" s="1">
        <v>0.01</v>
      </c>
      <c r="C164" s="7">
        <v>0.05</v>
      </c>
      <c r="D164" s="7">
        <f t="shared" si="47"/>
        <v>0.037500000000000006</v>
      </c>
      <c r="E164" s="3">
        <f t="shared" si="34"/>
        <v>136125</v>
      </c>
      <c r="F164" s="7">
        <f t="shared" si="35"/>
        <v>6.05</v>
      </c>
      <c r="G164" s="17">
        <f t="shared" si="36"/>
        <v>18.75</v>
      </c>
      <c r="H164" s="23">
        <f t="shared" si="37"/>
        <v>0</v>
      </c>
      <c r="I164" s="17">
        <f t="shared" si="38"/>
        <v>66.44531250000001</v>
      </c>
      <c r="J164" s="18">
        <f t="shared" si="39"/>
        <v>8.437500000000002</v>
      </c>
      <c r="K164" s="18">
        <f t="shared" si="40"/>
        <v>6.377952755905512</v>
      </c>
      <c r="L164" s="39"/>
      <c r="M164" s="3">
        <f t="shared" si="41"/>
        <v>136062.4892347441</v>
      </c>
      <c r="N164" s="7">
        <f t="shared" si="42"/>
        <v>6.047221743766404</v>
      </c>
      <c r="O164" s="1" t="str">
        <f t="shared" si="43"/>
        <v>YES</v>
      </c>
      <c r="P164" s="3">
        <f t="shared" si="44"/>
        <v>0</v>
      </c>
      <c r="Q164" s="3">
        <f t="shared" si="46"/>
        <v>136062.4892347441</v>
      </c>
      <c r="R164" s="45">
        <f t="shared" si="45"/>
        <v>6.047221743766404</v>
      </c>
    </row>
    <row r="165" spans="1:18" ht="12.75">
      <c r="A165" s="24">
        <v>138</v>
      </c>
      <c r="B165" s="1">
        <v>0</v>
      </c>
      <c r="C165" s="7">
        <v>0.15</v>
      </c>
      <c r="D165" s="7">
        <f t="shared" si="47"/>
        <v>0.11249999999999999</v>
      </c>
      <c r="E165" s="3">
        <f t="shared" si="34"/>
        <v>136062.4892347441</v>
      </c>
      <c r="F165" s="7">
        <f t="shared" si="35"/>
        <v>6.047221743766404</v>
      </c>
      <c r="G165" s="17">
        <f t="shared" si="36"/>
        <v>0</v>
      </c>
      <c r="H165" s="23">
        <f t="shared" si="37"/>
        <v>0</v>
      </c>
      <c r="I165" s="17">
        <f t="shared" si="38"/>
        <v>199.3359375</v>
      </c>
      <c r="J165" s="18">
        <f t="shared" si="39"/>
        <v>25.312499999999996</v>
      </c>
      <c r="K165" s="18">
        <f t="shared" si="40"/>
        <v>6.377952755905512</v>
      </c>
      <c r="L165" s="39"/>
      <c r="M165" s="3">
        <f t="shared" si="41"/>
        <v>135831.4628444882</v>
      </c>
      <c r="N165" s="7">
        <f t="shared" si="42"/>
        <v>6.036953904199476</v>
      </c>
      <c r="O165" s="1" t="str">
        <f t="shared" si="43"/>
        <v>YES</v>
      </c>
      <c r="P165" s="3">
        <f t="shared" si="44"/>
        <v>0</v>
      </c>
      <c r="Q165" s="3">
        <f t="shared" si="46"/>
        <v>135831.4628444882</v>
      </c>
      <c r="R165" s="45">
        <f t="shared" si="45"/>
        <v>6.036953904199476</v>
      </c>
    </row>
    <row r="166" spans="1:18" ht="12.75">
      <c r="A166" s="24">
        <v>139</v>
      </c>
      <c r="B166" s="1">
        <v>0</v>
      </c>
      <c r="C166" s="7">
        <v>0.17</v>
      </c>
      <c r="D166" s="7">
        <f t="shared" si="47"/>
        <v>0.1275</v>
      </c>
      <c r="E166" s="3">
        <f t="shared" si="34"/>
        <v>135831.4628444882</v>
      </c>
      <c r="F166" s="7">
        <f t="shared" si="35"/>
        <v>6.036953904199476</v>
      </c>
      <c r="G166" s="17">
        <f t="shared" si="36"/>
        <v>0</v>
      </c>
      <c r="H166" s="23">
        <f t="shared" si="37"/>
        <v>0</v>
      </c>
      <c r="I166" s="17">
        <f t="shared" si="38"/>
        <v>225.9140625</v>
      </c>
      <c r="J166" s="18">
        <f t="shared" si="39"/>
        <v>28.6875</v>
      </c>
      <c r="K166" s="18">
        <f t="shared" si="40"/>
        <v>6.377952755905512</v>
      </c>
      <c r="L166" s="39"/>
      <c r="M166" s="3">
        <f t="shared" si="41"/>
        <v>135570.48332923232</v>
      </c>
      <c r="N166" s="7">
        <f t="shared" si="42"/>
        <v>6.025354814632547</v>
      </c>
      <c r="O166" s="1" t="str">
        <f t="shared" si="43"/>
        <v>YES</v>
      </c>
      <c r="P166" s="3">
        <f t="shared" si="44"/>
        <v>0</v>
      </c>
      <c r="Q166" s="3">
        <f t="shared" si="46"/>
        <v>135570.48332923232</v>
      </c>
      <c r="R166" s="45">
        <f t="shared" si="45"/>
        <v>6.025354814632547</v>
      </c>
    </row>
    <row r="167" spans="1:18" ht="12.75">
      <c r="A167" s="24">
        <v>140</v>
      </c>
      <c r="B167" s="1">
        <v>0</v>
      </c>
      <c r="C167" s="7">
        <v>0.23</v>
      </c>
      <c r="D167" s="7">
        <f t="shared" si="47"/>
        <v>0.17250000000000001</v>
      </c>
      <c r="E167" s="3">
        <f t="shared" si="34"/>
        <v>135570.48332923232</v>
      </c>
      <c r="F167" s="7">
        <f t="shared" si="35"/>
        <v>6.025354814632547</v>
      </c>
      <c r="G167" s="17">
        <f t="shared" si="36"/>
        <v>0</v>
      </c>
      <c r="H167" s="23">
        <f t="shared" si="37"/>
        <v>0</v>
      </c>
      <c r="I167" s="17">
        <f t="shared" si="38"/>
        <v>305.64843750000006</v>
      </c>
      <c r="J167" s="18">
        <f t="shared" si="39"/>
        <v>38.81250000000001</v>
      </c>
      <c r="K167" s="18">
        <f t="shared" si="40"/>
        <v>6.377952755905512</v>
      </c>
      <c r="L167" s="39"/>
      <c r="M167" s="3">
        <f t="shared" si="41"/>
        <v>135219.64443897642</v>
      </c>
      <c r="N167" s="7">
        <f t="shared" si="42"/>
        <v>6.009761975065619</v>
      </c>
      <c r="O167" s="1" t="str">
        <f t="shared" si="43"/>
        <v>YES</v>
      </c>
      <c r="P167" s="3">
        <f t="shared" si="44"/>
        <v>0</v>
      </c>
      <c r="Q167" s="3">
        <f t="shared" si="46"/>
        <v>135219.64443897642</v>
      </c>
      <c r="R167" s="45">
        <f t="shared" si="45"/>
        <v>6.009761975065619</v>
      </c>
    </row>
    <row r="168" spans="1:18" ht="12.75">
      <c r="A168" s="24">
        <v>141</v>
      </c>
      <c r="B168" s="1">
        <v>0</v>
      </c>
      <c r="C168" s="7">
        <v>0.34</v>
      </c>
      <c r="D168" s="7">
        <f t="shared" si="47"/>
        <v>0.255</v>
      </c>
      <c r="E168" s="3">
        <f t="shared" si="34"/>
        <v>135219.64443897642</v>
      </c>
      <c r="F168" s="7">
        <f t="shared" si="35"/>
        <v>6.009761975065619</v>
      </c>
      <c r="G168" s="17">
        <f t="shared" si="36"/>
        <v>0</v>
      </c>
      <c r="H168" s="23">
        <f t="shared" si="37"/>
        <v>0</v>
      </c>
      <c r="I168" s="17">
        <f t="shared" si="38"/>
        <v>451.828125</v>
      </c>
      <c r="J168" s="18">
        <f t="shared" si="39"/>
        <v>57.375</v>
      </c>
      <c r="K168" s="18">
        <f t="shared" si="40"/>
        <v>6.377952755905512</v>
      </c>
      <c r="L168" s="39"/>
      <c r="M168" s="3">
        <f t="shared" si="41"/>
        <v>134704.06336122053</v>
      </c>
      <c r="N168" s="7">
        <f t="shared" si="42"/>
        <v>5.98684726049869</v>
      </c>
      <c r="O168" s="1" t="str">
        <f t="shared" si="43"/>
        <v>YES</v>
      </c>
      <c r="P168" s="3">
        <f t="shared" si="44"/>
        <v>0</v>
      </c>
      <c r="Q168" s="3">
        <f t="shared" si="46"/>
        <v>134704.06336122053</v>
      </c>
      <c r="R168" s="45">
        <f t="shared" si="45"/>
        <v>5.98684726049869</v>
      </c>
    </row>
    <row r="169" spans="1:18" ht="12.75">
      <c r="A169" s="24">
        <v>142</v>
      </c>
      <c r="B169" s="1">
        <v>0</v>
      </c>
      <c r="C169" s="7">
        <v>0.21</v>
      </c>
      <c r="D169" s="7">
        <f t="shared" si="47"/>
        <v>0.1575</v>
      </c>
      <c r="E169" s="3">
        <f t="shared" si="34"/>
        <v>134704.06336122053</v>
      </c>
      <c r="F169" s="7">
        <f t="shared" si="35"/>
        <v>5.98684726049869</v>
      </c>
      <c r="G169" s="17">
        <f t="shared" si="36"/>
        <v>0</v>
      </c>
      <c r="H169" s="23">
        <f t="shared" si="37"/>
        <v>0</v>
      </c>
      <c r="I169" s="17">
        <f t="shared" si="38"/>
        <v>279.0703125</v>
      </c>
      <c r="J169" s="18">
        <f t="shared" si="39"/>
        <v>35.4375</v>
      </c>
      <c r="K169" s="18">
        <f t="shared" si="40"/>
        <v>6.377952755905512</v>
      </c>
      <c r="L169" s="39"/>
      <c r="M169" s="3">
        <f t="shared" si="41"/>
        <v>134383.17759596463</v>
      </c>
      <c r="N169" s="7">
        <f t="shared" si="42"/>
        <v>5.972585670931761</v>
      </c>
      <c r="O169" s="1" t="str">
        <f t="shared" si="43"/>
        <v>YES</v>
      </c>
      <c r="P169" s="3">
        <f t="shared" si="44"/>
        <v>0</v>
      </c>
      <c r="Q169" s="3">
        <f t="shared" si="46"/>
        <v>134383.17759596463</v>
      </c>
      <c r="R169" s="45">
        <f t="shared" si="45"/>
        <v>5.972585670931761</v>
      </c>
    </row>
    <row r="170" spans="1:18" ht="12.75">
      <c r="A170" s="24">
        <v>143</v>
      </c>
      <c r="B170" s="1">
        <v>0</v>
      </c>
      <c r="C170" s="7">
        <v>0.25</v>
      </c>
      <c r="D170" s="7">
        <f t="shared" si="47"/>
        <v>0.1875</v>
      </c>
      <c r="E170" s="3">
        <f t="shared" si="34"/>
        <v>134383.17759596463</v>
      </c>
      <c r="F170" s="7">
        <f t="shared" si="35"/>
        <v>5.972585670931761</v>
      </c>
      <c r="G170" s="17">
        <f t="shared" si="36"/>
        <v>0</v>
      </c>
      <c r="H170" s="23">
        <f t="shared" si="37"/>
        <v>0</v>
      </c>
      <c r="I170" s="17">
        <f t="shared" si="38"/>
        <v>332.2265625</v>
      </c>
      <c r="J170" s="18">
        <f t="shared" si="39"/>
        <v>42.1875</v>
      </c>
      <c r="K170" s="18">
        <f t="shared" si="40"/>
        <v>6.377952755905512</v>
      </c>
      <c r="L170" s="39"/>
      <c r="M170" s="3">
        <f t="shared" si="41"/>
        <v>134002.38558070874</v>
      </c>
      <c r="N170" s="7">
        <f t="shared" si="42"/>
        <v>5.955661581364833</v>
      </c>
      <c r="O170" s="1" t="str">
        <f t="shared" si="43"/>
        <v>YES</v>
      </c>
      <c r="P170" s="3">
        <f t="shared" si="44"/>
        <v>0</v>
      </c>
      <c r="Q170" s="3">
        <f t="shared" si="46"/>
        <v>134002.38558070874</v>
      </c>
      <c r="R170" s="45">
        <f t="shared" si="45"/>
        <v>5.955661581364833</v>
      </c>
    </row>
    <row r="171" spans="1:18" ht="12.75">
      <c r="A171" s="24">
        <v>144</v>
      </c>
      <c r="B171" s="1">
        <v>0</v>
      </c>
      <c r="C171" s="7">
        <v>0.33</v>
      </c>
      <c r="D171" s="7">
        <f t="shared" si="47"/>
        <v>0.2475</v>
      </c>
      <c r="E171" s="3">
        <f t="shared" si="34"/>
        <v>134002.38558070874</v>
      </c>
      <c r="F171" s="7">
        <f t="shared" si="35"/>
        <v>5.955661581364833</v>
      </c>
      <c r="G171" s="17">
        <f t="shared" si="36"/>
        <v>0</v>
      </c>
      <c r="H171" s="23">
        <f t="shared" si="37"/>
        <v>0</v>
      </c>
      <c r="I171" s="17">
        <f t="shared" si="38"/>
        <v>438.5390625</v>
      </c>
      <c r="J171" s="18">
        <f t="shared" si="39"/>
        <v>55.6875</v>
      </c>
      <c r="K171" s="18">
        <f t="shared" si="40"/>
        <v>6.377952755905512</v>
      </c>
      <c r="L171" s="39"/>
      <c r="M171" s="3">
        <f t="shared" si="41"/>
        <v>133501.78106545284</v>
      </c>
      <c r="N171" s="7">
        <f t="shared" si="42"/>
        <v>5.933412491797904</v>
      </c>
      <c r="O171" s="1" t="str">
        <f t="shared" si="43"/>
        <v>YES</v>
      </c>
      <c r="P171" s="3">
        <f t="shared" si="44"/>
        <v>0</v>
      </c>
      <c r="Q171" s="3">
        <f t="shared" si="46"/>
        <v>133501.78106545284</v>
      </c>
      <c r="R171" s="45">
        <f t="shared" si="45"/>
        <v>5.933412491797904</v>
      </c>
    </row>
    <row r="172" spans="1:18" ht="12.75">
      <c r="A172" s="24">
        <v>145</v>
      </c>
      <c r="B172" s="1">
        <v>0</v>
      </c>
      <c r="C172" s="7">
        <v>0.31</v>
      </c>
      <c r="D172" s="7">
        <f t="shared" si="47"/>
        <v>0.23249999999999998</v>
      </c>
      <c r="E172" s="3">
        <f t="shared" si="34"/>
        <v>133501.78106545284</v>
      </c>
      <c r="F172" s="7">
        <f t="shared" si="35"/>
        <v>5.933412491797904</v>
      </c>
      <c r="G172" s="17">
        <f t="shared" si="36"/>
        <v>0</v>
      </c>
      <c r="H172" s="23">
        <f t="shared" si="37"/>
        <v>0</v>
      </c>
      <c r="I172" s="17">
        <f t="shared" si="38"/>
        <v>411.9609375</v>
      </c>
      <c r="J172" s="18">
        <f t="shared" si="39"/>
        <v>52.3125</v>
      </c>
      <c r="K172" s="18">
        <f t="shared" si="40"/>
        <v>6.377952755905512</v>
      </c>
      <c r="L172" s="39"/>
      <c r="M172" s="3">
        <f t="shared" si="41"/>
        <v>133031.12967519695</v>
      </c>
      <c r="N172" s="7">
        <f t="shared" si="42"/>
        <v>5.912494652230976</v>
      </c>
      <c r="O172" s="1" t="str">
        <f t="shared" si="43"/>
        <v>YES</v>
      </c>
      <c r="P172" s="3">
        <f t="shared" si="44"/>
        <v>0</v>
      </c>
      <c r="Q172" s="3">
        <f t="shared" si="46"/>
        <v>133031.12967519695</v>
      </c>
      <c r="R172" s="45">
        <f t="shared" si="45"/>
        <v>5.912494652230976</v>
      </c>
    </row>
    <row r="173" spans="1:18" ht="12.75">
      <c r="A173" s="24">
        <v>146</v>
      </c>
      <c r="B173" s="1">
        <v>0</v>
      </c>
      <c r="C173" s="7">
        <v>0.32</v>
      </c>
      <c r="D173" s="7">
        <f t="shared" si="47"/>
        <v>0.24</v>
      </c>
      <c r="E173" s="3">
        <f t="shared" si="34"/>
        <v>133031.12967519695</v>
      </c>
      <c r="F173" s="7">
        <f t="shared" si="35"/>
        <v>5.912494652230976</v>
      </c>
      <c r="G173" s="17">
        <f t="shared" si="36"/>
        <v>0</v>
      </c>
      <c r="H173" s="23">
        <f t="shared" si="37"/>
        <v>0</v>
      </c>
      <c r="I173" s="17">
        <f t="shared" si="38"/>
        <v>425.25</v>
      </c>
      <c r="J173" s="18">
        <f t="shared" si="39"/>
        <v>54</v>
      </c>
      <c r="K173" s="18">
        <f t="shared" si="40"/>
        <v>6.377952755905512</v>
      </c>
      <c r="L173" s="39"/>
      <c r="M173" s="3">
        <f t="shared" si="41"/>
        <v>132545.50172244105</v>
      </c>
      <c r="N173" s="7">
        <f t="shared" si="42"/>
        <v>5.890911187664047</v>
      </c>
      <c r="O173" s="1" t="str">
        <f t="shared" si="43"/>
        <v>YES</v>
      </c>
      <c r="P173" s="3">
        <f t="shared" si="44"/>
        <v>0</v>
      </c>
      <c r="Q173" s="3">
        <f t="shared" si="46"/>
        <v>132545.50172244105</v>
      </c>
      <c r="R173" s="45">
        <f t="shared" si="45"/>
        <v>5.890911187664047</v>
      </c>
    </row>
    <row r="174" spans="1:18" ht="12.75">
      <c r="A174" s="24">
        <v>147</v>
      </c>
      <c r="B174" s="1">
        <v>0</v>
      </c>
      <c r="C174" s="7">
        <v>0.31</v>
      </c>
      <c r="D174" s="7">
        <f t="shared" si="47"/>
        <v>0.23249999999999998</v>
      </c>
      <c r="E174" s="3">
        <f t="shared" si="34"/>
        <v>132545.50172244105</v>
      </c>
      <c r="F174" s="7">
        <f t="shared" si="35"/>
        <v>5.890911187664047</v>
      </c>
      <c r="G174" s="17">
        <f t="shared" si="36"/>
        <v>0</v>
      </c>
      <c r="H174" s="23">
        <f t="shared" si="37"/>
        <v>0</v>
      </c>
      <c r="I174" s="17">
        <f t="shared" si="38"/>
        <v>411.9609375</v>
      </c>
      <c r="J174" s="18">
        <f t="shared" si="39"/>
        <v>52.3125</v>
      </c>
      <c r="K174" s="18">
        <f t="shared" si="40"/>
        <v>6.377952755905512</v>
      </c>
      <c r="L174" s="39"/>
      <c r="M174" s="3">
        <f t="shared" si="41"/>
        <v>132074.85033218516</v>
      </c>
      <c r="N174" s="7">
        <f t="shared" si="42"/>
        <v>5.869993348097118</v>
      </c>
      <c r="O174" s="1" t="str">
        <f t="shared" si="43"/>
        <v>YES</v>
      </c>
      <c r="P174" s="3">
        <f t="shared" si="44"/>
        <v>0</v>
      </c>
      <c r="Q174" s="3">
        <f t="shared" si="46"/>
        <v>132074.85033218516</v>
      </c>
      <c r="R174" s="45">
        <f t="shared" si="45"/>
        <v>5.869993348097118</v>
      </c>
    </row>
    <row r="175" spans="1:18" ht="12.75">
      <c r="A175" s="24">
        <v>148</v>
      </c>
      <c r="B175" s="1">
        <v>0</v>
      </c>
      <c r="C175" s="7">
        <v>0.28</v>
      </c>
      <c r="D175" s="7">
        <f t="shared" si="47"/>
        <v>0.21000000000000002</v>
      </c>
      <c r="E175" s="3">
        <f t="shared" si="34"/>
        <v>132074.85033218516</v>
      </c>
      <c r="F175" s="7">
        <f t="shared" si="35"/>
        <v>5.869993348097118</v>
      </c>
      <c r="G175" s="17">
        <f t="shared" si="36"/>
        <v>0</v>
      </c>
      <c r="H175" s="23">
        <f t="shared" si="37"/>
        <v>0</v>
      </c>
      <c r="I175" s="17">
        <f t="shared" si="38"/>
        <v>372.09375</v>
      </c>
      <c r="J175" s="18">
        <f t="shared" si="39"/>
        <v>47.25</v>
      </c>
      <c r="K175" s="18">
        <f t="shared" si="40"/>
        <v>6.377952755905512</v>
      </c>
      <c r="L175" s="39"/>
      <c r="M175" s="3">
        <f t="shared" si="41"/>
        <v>131649.12862942927</v>
      </c>
      <c r="N175" s="7">
        <f t="shared" si="42"/>
        <v>5.851072383530189</v>
      </c>
      <c r="O175" s="1" t="str">
        <f t="shared" si="43"/>
        <v>YES</v>
      </c>
      <c r="P175" s="3">
        <f t="shared" si="44"/>
        <v>0</v>
      </c>
      <c r="Q175" s="3">
        <f t="shared" si="46"/>
        <v>131649.12862942927</v>
      </c>
      <c r="R175" s="45">
        <f t="shared" si="45"/>
        <v>5.851072383530189</v>
      </c>
    </row>
    <row r="176" spans="1:18" ht="12.75">
      <c r="A176" s="24">
        <v>149</v>
      </c>
      <c r="B176" s="1">
        <v>0</v>
      </c>
      <c r="C176" s="7">
        <v>0.39</v>
      </c>
      <c r="D176" s="7">
        <f t="shared" si="47"/>
        <v>0.2925</v>
      </c>
      <c r="E176" s="3">
        <f t="shared" si="34"/>
        <v>131649.12862942927</v>
      </c>
      <c r="F176" s="7">
        <f t="shared" si="35"/>
        <v>5.851072383530189</v>
      </c>
      <c r="G176" s="17">
        <f t="shared" si="36"/>
        <v>0</v>
      </c>
      <c r="H176" s="23">
        <f t="shared" si="37"/>
        <v>0</v>
      </c>
      <c r="I176" s="17">
        <f t="shared" si="38"/>
        <v>518.2734375</v>
      </c>
      <c r="J176" s="18">
        <f t="shared" si="39"/>
        <v>65.8125</v>
      </c>
      <c r="K176" s="18">
        <f t="shared" si="40"/>
        <v>6.377952755905512</v>
      </c>
      <c r="L176" s="39"/>
      <c r="M176" s="3">
        <f t="shared" si="41"/>
        <v>131058.66473917336</v>
      </c>
      <c r="N176" s="7">
        <f t="shared" si="42"/>
        <v>5.8248295439632605</v>
      </c>
      <c r="O176" s="1" t="str">
        <f t="shared" si="43"/>
        <v>YES</v>
      </c>
      <c r="P176" s="3">
        <f t="shared" si="44"/>
        <v>0</v>
      </c>
      <c r="Q176" s="3">
        <f t="shared" si="46"/>
        <v>131058.66473917336</v>
      </c>
      <c r="R176" s="45">
        <f t="shared" si="45"/>
        <v>5.8248295439632605</v>
      </c>
    </row>
    <row r="177" spans="1:18" ht="12.75">
      <c r="A177" s="24">
        <v>150</v>
      </c>
      <c r="B177" s="1">
        <v>0</v>
      </c>
      <c r="C177" s="7">
        <v>0.25</v>
      </c>
      <c r="D177" s="7">
        <f t="shared" si="47"/>
        <v>0.1875</v>
      </c>
      <c r="E177" s="3">
        <f t="shared" si="34"/>
        <v>131058.66473917336</v>
      </c>
      <c r="F177" s="7">
        <f t="shared" si="35"/>
        <v>5.8248295439632605</v>
      </c>
      <c r="G177" s="17">
        <f t="shared" si="36"/>
        <v>0</v>
      </c>
      <c r="H177" s="23">
        <f t="shared" si="37"/>
        <v>0</v>
      </c>
      <c r="I177" s="17">
        <f t="shared" si="38"/>
        <v>332.2265625</v>
      </c>
      <c r="J177" s="18">
        <f t="shared" si="39"/>
        <v>42.1875</v>
      </c>
      <c r="K177" s="18">
        <f t="shared" si="40"/>
        <v>6.377952755905512</v>
      </c>
      <c r="L177" s="39"/>
      <c r="M177" s="3">
        <f t="shared" si="41"/>
        <v>130677.87272391745</v>
      </c>
      <c r="N177" s="7">
        <f t="shared" si="42"/>
        <v>5.807905454396331</v>
      </c>
      <c r="O177" s="1" t="str">
        <f t="shared" si="43"/>
        <v>YES</v>
      </c>
      <c r="P177" s="3">
        <f t="shared" si="44"/>
        <v>0</v>
      </c>
      <c r="Q177" s="3">
        <f t="shared" si="46"/>
        <v>130677.87272391745</v>
      </c>
      <c r="R177" s="45">
        <f t="shared" si="45"/>
        <v>5.807905454396331</v>
      </c>
    </row>
    <row r="178" spans="1:18" ht="12.75">
      <c r="A178" s="24">
        <v>151</v>
      </c>
      <c r="B178" s="1">
        <v>0</v>
      </c>
      <c r="C178" s="7">
        <v>0.38</v>
      </c>
      <c r="D178" s="7">
        <f t="shared" si="47"/>
        <v>0.28500000000000003</v>
      </c>
      <c r="E178" s="3">
        <f t="shared" si="34"/>
        <v>130677.87272391745</v>
      </c>
      <c r="F178" s="7">
        <f t="shared" si="35"/>
        <v>5.807905454396331</v>
      </c>
      <c r="G178" s="17">
        <f t="shared" si="36"/>
        <v>0</v>
      </c>
      <c r="H178" s="23">
        <f t="shared" si="37"/>
        <v>0</v>
      </c>
      <c r="I178" s="17">
        <f t="shared" si="38"/>
        <v>504.98437500000006</v>
      </c>
      <c r="J178" s="18">
        <f t="shared" si="39"/>
        <v>64.12500000000001</v>
      </c>
      <c r="K178" s="18">
        <f t="shared" si="40"/>
        <v>6.377952755905512</v>
      </c>
      <c r="L178" s="39"/>
      <c r="M178" s="3">
        <f t="shared" si="41"/>
        <v>130102.38539616154</v>
      </c>
      <c r="N178" s="7">
        <f t="shared" si="42"/>
        <v>5.782328239829401</v>
      </c>
      <c r="O178" s="1" t="str">
        <f t="shared" si="43"/>
        <v>YES</v>
      </c>
      <c r="P178" s="3">
        <f t="shared" si="44"/>
        <v>0</v>
      </c>
      <c r="Q178" s="3">
        <f t="shared" si="46"/>
        <v>130102.38539616154</v>
      </c>
      <c r="R178" s="45">
        <f t="shared" si="45"/>
        <v>5.782328239829401</v>
      </c>
    </row>
    <row r="179" spans="1:18" ht="12.75">
      <c r="A179" s="24">
        <v>152</v>
      </c>
      <c r="B179" s="1">
        <v>0</v>
      </c>
      <c r="C179" s="7">
        <v>0.25</v>
      </c>
      <c r="D179" s="7">
        <f t="shared" si="47"/>
        <v>0.1875</v>
      </c>
      <c r="E179" s="3">
        <f t="shared" si="34"/>
        <v>130102.38539616154</v>
      </c>
      <c r="F179" s="7">
        <f t="shared" si="35"/>
        <v>5.782328239829401</v>
      </c>
      <c r="G179" s="17">
        <f t="shared" si="36"/>
        <v>0</v>
      </c>
      <c r="H179" s="23">
        <f t="shared" si="37"/>
        <v>0</v>
      </c>
      <c r="I179" s="17">
        <f t="shared" si="38"/>
        <v>332.2265625</v>
      </c>
      <c r="J179" s="18">
        <f t="shared" si="39"/>
        <v>42.1875</v>
      </c>
      <c r="K179" s="18">
        <f t="shared" si="40"/>
        <v>6.377952755905512</v>
      </c>
      <c r="L179" s="39"/>
      <c r="M179" s="3">
        <f t="shared" si="41"/>
        <v>129721.59338090563</v>
      </c>
      <c r="N179" s="7">
        <f t="shared" si="42"/>
        <v>5.765404150262472</v>
      </c>
      <c r="O179" s="1" t="str">
        <f t="shared" si="43"/>
        <v>YES</v>
      </c>
      <c r="P179" s="3">
        <f t="shared" si="44"/>
        <v>0</v>
      </c>
      <c r="Q179" s="3">
        <f t="shared" si="46"/>
        <v>129721.59338090563</v>
      </c>
      <c r="R179" s="45">
        <f t="shared" si="45"/>
        <v>5.765404150262472</v>
      </c>
    </row>
    <row r="180" spans="1:18" ht="12.75">
      <c r="A180" s="24">
        <v>153</v>
      </c>
      <c r="B180" s="1">
        <v>0</v>
      </c>
      <c r="C180" s="7">
        <v>0.29</v>
      </c>
      <c r="D180" s="7">
        <f t="shared" si="47"/>
        <v>0.21749999999999997</v>
      </c>
      <c r="E180" s="3">
        <f t="shared" si="34"/>
        <v>129721.59338090563</v>
      </c>
      <c r="F180" s="7">
        <f t="shared" si="35"/>
        <v>5.765404150262472</v>
      </c>
      <c r="G180" s="17">
        <f t="shared" si="36"/>
        <v>0</v>
      </c>
      <c r="H180" s="23">
        <f t="shared" si="37"/>
        <v>0</v>
      </c>
      <c r="I180" s="17">
        <f t="shared" si="38"/>
        <v>385.38281249999994</v>
      </c>
      <c r="J180" s="18">
        <f t="shared" si="39"/>
        <v>48.93749999999999</v>
      </c>
      <c r="K180" s="18">
        <f t="shared" si="40"/>
        <v>6.377952755905512</v>
      </c>
      <c r="L180" s="39"/>
      <c r="M180" s="3">
        <f t="shared" si="41"/>
        <v>129280.89511564972</v>
      </c>
      <c r="N180" s="7">
        <f t="shared" si="42"/>
        <v>5.745817560695543</v>
      </c>
      <c r="O180" s="1" t="str">
        <f t="shared" si="43"/>
        <v>YES</v>
      </c>
      <c r="P180" s="3">
        <f t="shared" si="44"/>
        <v>0</v>
      </c>
      <c r="Q180" s="3">
        <f t="shared" si="46"/>
        <v>129280.89511564972</v>
      </c>
      <c r="R180" s="45">
        <f t="shared" si="45"/>
        <v>5.745817560695543</v>
      </c>
    </row>
    <row r="181" spans="1:18" ht="12.75">
      <c r="A181" s="24">
        <v>154</v>
      </c>
      <c r="B181" s="1">
        <v>0</v>
      </c>
      <c r="C181" s="7">
        <v>0.33</v>
      </c>
      <c r="D181" s="7">
        <f t="shared" si="47"/>
        <v>0.2475</v>
      </c>
      <c r="E181" s="3">
        <f t="shared" si="34"/>
        <v>129280.89511564972</v>
      </c>
      <c r="F181" s="7">
        <f t="shared" si="35"/>
        <v>5.745817560695543</v>
      </c>
      <c r="G181" s="17">
        <f t="shared" si="36"/>
        <v>0</v>
      </c>
      <c r="H181" s="23">
        <f t="shared" si="37"/>
        <v>0</v>
      </c>
      <c r="I181" s="17">
        <f t="shared" si="38"/>
        <v>438.5390625</v>
      </c>
      <c r="J181" s="18">
        <f t="shared" si="39"/>
        <v>55.6875</v>
      </c>
      <c r="K181" s="18">
        <f t="shared" si="40"/>
        <v>6.377952755905512</v>
      </c>
      <c r="L181" s="39"/>
      <c r="M181" s="3">
        <f t="shared" si="41"/>
        <v>128780.29060039381</v>
      </c>
      <c r="N181" s="7">
        <f t="shared" si="42"/>
        <v>5.723568471128614</v>
      </c>
      <c r="O181" s="1" t="str">
        <f t="shared" si="43"/>
        <v>YES</v>
      </c>
      <c r="P181" s="3">
        <f t="shared" si="44"/>
        <v>0</v>
      </c>
      <c r="Q181" s="3">
        <f t="shared" si="46"/>
        <v>128780.29060039381</v>
      </c>
      <c r="R181" s="45">
        <f t="shared" si="45"/>
        <v>5.723568471128614</v>
      </c>
    </row>
    <row r="182" spans="1:18" ht="12.75">
      <c r="A182" s="24">
        <v>155</v>
      </c>
      <c r="B182" s="1">
        <v>0</v>
      </c>
      <c r="C182" s="7">
        <v>0.38</v>
      </c>
      <c r="D182" s="7">
        <f t="shared" si="47"/>
        <v>0.28500000000000003</v>
      </c>
      <c r="E182" s="3">
        <f t="shared" si="34"/>
        <v>128780.29060039381</v>
      </c>
      <c r="F182" s="7">
        <f t="shared" si="35"/>
        <v>5.723568471128614</v>
      </c>
      <c r="G182" s="17">
        <f t="shared" si="36"/>
        <v>0</v>
      </c>
      <c r="H182" s="23">
        <f t="shared" si="37"/>
        <v>0</v>
      </c>
      <c r="I182" s="17">
        <f t="shared" si="38"/>
        <v>504.98437500000006</v>
      </c>
      <c r="J182" s="18">
        <f t="shared" si="39"/>
        <v>64.12500000000001</v>
      </c>
      <c r="K182" s="18">
        <f t="shared" si="40"/>
        <v>6.377952755905512</v>
      </c>
      <c r="L182" s="39"/>
      <c r="M182" s="3">
        <f t="shared" si="41"/>
        <v>128204.8032726379</v>
      </c>
      <c r="N182" s="7">
        <f t="shared" si="42"/>
        <v>5.697991256561685</v>
      </c>
      <c r="O182" s="1" t="str">
        <f t="shared" si="43"/>
        <v>YES</v>
      </c>
      <c r="P182" s="3">
        <f t="shared" si="44"/>
        <v>0</v>
      </c>
      <c r="Q182" s="3">
        <f t="shared" si="46"/>
        <v>128204.8032726379</v>
      </c>
      <c r="R182" s="45">
        <f t="shared" si="45"/>
        <v>5.697991256561685</v>
      </c>
    </row>
    <row r="183" spans="1:18" ht="12.75">
      <c r="A183" s="24">
        <v>156</v>
      </c>
      <c r="B183" s="1">
        <v>0</v>
      </c>
      <c r="C183" s="7">
        <v>0.35</v>
      </c>
      <c r="D183" s="7">
        <f t="shared" si="47"/>
        <v>0.26249999999999996</v>
      </c>
      <c r="E183" s="3">
        <f t="shared" si="34"/>
        <v>128204.8032726379</v>
      </c>
      <c r="F183" s="7">
        <f t="shared" si="35"/>
        <v>5.697991256561685</v>
      </c>
      <c r="G183" s="17">
        <f t="shared" si="36"/>
        <v>0</v>
      </c>
      <c r="H183" s="23">
        <f t="shared" si="37"/>
        <v>0</v>
      </c>
      <c r="I183" s="17">
        <f t="shared" si="38"/>
        <v>465.11718749999994</v>
      </c>
      <c r="J183" s="18">
        <f t="shared" si="39"/>
        <v>59.06249999999999</v>
      </c>
      <c r="K183" s="18">
        <f t="shared" si="40"/>
        <v>6.377952755905512</v>
      </c>
      <c r="L183" s="39"/>
      <c r="M183" s="3">
        <f t="shared" si="41"/>
        <v>127674.245632382</v>
      </c>
      <c r="N183" s="7">
        <f t="shared" si="42"/>
        <v>5.674410916994756</v>
      </c>
      <c r="O183" s="1" t="str">
        <f t="shared" si="43"/>
        <v>YES</v>
      </c>
      <c r="P183" s="3">
        <f t="shared" si="44"/>
        <v>0</v>
      </c>
      <c r="Q183" s="3">
        <f t="shared" si="46"/>
        <v>127674.245632382</v>
      </c>
      <c r="R183" s="45">
        <f t="shared" si="45"/>
        <v>5.674410916994756</v>
      </c>
    </row>
    <row r="184" spans="1:18" ht="12.75">
      <c r="A184" s="24">
        <v>157</v>
      </c>
      <c r="B184" s="1">
        <v>0</v>
      </c>
      <c r="C184" s="7">
        <v>0.37</v>
      </c>
      <c r="D184" s="7">
        <f t="shared" si="47"/>
        <v>0.27749999999999997</v>
      </c>
      <c r="E184" s="3">
        <f t="shared" si="34"/>
        <v>127674.245632382</v>
      </c>
      <c r="F184" s="7">
        <f t="shared" si="35"/>
        <v>5.674410916994756</v>
      </c>
      <c r="G184" s="17">
        <f t="shared" si="36"/>
        <v>0</v>
      </c>
      <c r="H184" s="23">
        <f t="shared" si="37"/>
        <v>0</v>
      </c>
      <c r="I184" s="17">
        <f t="shared" si="38"/>
        <v>491.69531249999994</v>
      </c>
      <c r="J184" s="18">
        <f t="shared" si="39"/>
        <v>62.43749999999999</v>
      </c>
      <c r="K184" s="18">
        <f t="shared" si="40"/>
        <v>6.377952755905512</v>
      </c>
      <c r="L184" s="39"/>
      <c r="M184" s="3">
        <f t="shared" si="41"/>
        <v>127113.73486712608</v>
      </c>
      <c r="N184" s="7">
        <f t="shared" si="42"/>
        <v>5.649499327427826</v>
      </c>
      <c r="O184" s="1" t="str">
        <f t="shared" si="43"/>
        <v>YES</v>
      </c>
      <c r="P184" s="3">
        <f t="shared" si="44"/>
        <v>0</v>
      </c>
      <c r="Q184" s="3">
        <f t="shared" si="46"/>
        <v>127113.73486712608</v>
      </c>
      <c r="R184" s="45">
        <f t="shared" si="45"/>
        <v>5.649499327427826</v>
      </c>
    </row>
    <row r="185" spans="1:18" ht="12.75">
      <c r="A185" s="24">
        <v>158</v>
      </c>
      <c r="B185" s="1">
        <v>0</v>
      </c>
      <c r="C185" s="7">
        <v>0.33</v>
      </c>
      <c r="D185" s="7">
        <f t="shared" si="47"/>
        <v>0.2475</v>
      </c>
      <c r="E185" s="3">
        <f t="shared" si="34"/>
        <v>127113.73486712608</v>
      </c>
      <c r="F185" s="7">
        <f t="shared" si="35"/>
        <v>5.649499327427826</v>
      </c>
      <c r="G185" s="17">
        <f t="shared" si="36"/>
        <v>0</v>
      </c>
      <c r="H185" s="23">
        <f t="shared" si="37"/>
        <v>0</v>
      </c>
      <c r="I185" s="17">
        <f t="shared" si="38"/>
        <v>438.5390625</v>
      </c>
      <c r="J185" s="18">
        <f t="shared" si="39"/>
        <v>55.6875</v>
      </c>
      <c r="K185" s="18">
        <f t="shared" si="40"/>
        <v>6.377952755905512</v>
      </c>
      <c r="L185" s="39"/>
      <c r="M185" s="3">
        <f t="shared" si="41"/>
        <v>126613.13035187018</v>
      </c>
      <c r="N185" s="7">
        <f t="shared" si="42"/>
        <v>5.627250237860896</v>
      </c>
      <c r="O185" s="1" t="str">
        <f t="shared" si="43"/>
        <v>YES</v>
      </c>
      <c r="P185" s="3">
        <f t="shared" si="44"/>
        <v>0</v>
      </c>
      <c r="Q185" s="3">
        <f t="shared" si="46"/>
        <v>126613.13035187018</v>
      </c>
      <c r="R185" s="45">
        <f t="shared" si="45"/>
        <v>5.627250237860896</v>
      </c>
    </row>
    <row r="186" spans="1:18" ht="12.75">
      <c r="A186" s="24">
        <v>159</v>
      </c>
      <c r="B186" s="1">
        <v>0</v>
      </c>
      <c r="C186" s="7">
        <v>0.41</v>
      </c>
      <c r="D186" s="7">
        <f t="shared" si="47"/>
        <v>0.3075</v>
      </c>
      <c r="E186" s="3">
        <f t="shared" si="34"/>
        <v>126613.13035187018</v>
      </c>
      <c r="F186" s="7">
        <f t="shared" si="35"/>
        <v>5.627250237860896</v>
      </c>
      <c r="G186" s="17">
        <f t="shared" si="36"/>
        <v>0</v>
      </c>
      <c r="H186" s="23">
        <f t="shared" si="37"/>
        <v>0</v>
      </c>
      <c r="I186" s="17">
        <f t="shared" si="38"/>
        <v>544.8515625</v>
      </c>
      <c r="J186" s="18">
        <f t="shared" si="39"/>
        <v>69.1875</v>
      </c>
      <c r="K186" s="18">
        <f t="shared" si="40"/>
        <v>6.377952755905512</v>
      </c>
      <c r="L186" s="39"/>
      <c r="M186" s="3">
        <f t="shared" si="41"/>
        <v>125992.71333661427</v>
      </c>
      <c r="N186" s="7">
        <f t="shared" si="42"/>
        <v>5.599676148293967</v>
      </c>
      <c r="O186" s="1" t="str">
        <f t="shared" si="43"/>
        <v>YES</v>
      </c>
      <c r="P186" s="3">
        <f t="shared" si="44"/>
        <v>0</v>
      </c>
      <c r="Q186" s="3">
        <f t="shared" si="46"/>
        <v>125992.71333661427</v>
      </c>
      <c r="R186" s="45">
        <f t="shared" si="45"/>
        <v>5.599676148293967</v>
      </c>
    </row>
    <row r="187" spans="1:18" ht="12.75">
      <c r="A187" s="24">
        <v>160</v>
      </c>
      <c r="B187" s="1">
        <v>0</v>
      </c>
      <c r="C187" s="7">
        <v>0.41</v>
      </c>
      <c r="D187" s="7">
        <f t="shared" si="47"/>
        <v>0.3075</v>
      </c>
      <c r="E187" s="3">
        <f t="shared" si="34"/>
        <v>125992.71333661427</v>
      </c>
      <c r="F187" s="7">
        <f t="shared" si="35"/>
        <v>5.599676148293967</v>
      </c>
      <c r="G187" s="17">
        <f t="shared" si="36"/>
        <v>0</v>
      </c>
      <c r="H187" s="23">
        <f t="shared" si="37"/>
        <v>0</v>
      </c>
      <c r="I187" s="17">
        <f t="shared" si="38"/>
        <v>544.8515625</v>
      </c>
      <c r="J187" s="18">
        <f t="shared" si="39"/>
        <v>69.1875</v>
      </c>
      <c r="K187" s="18">
        <f t="shared" si="40"/>
        <v>6.377952755905512</v>
      </c>
      <c r="L187" s="39"/>
      <c r="M187" s="3">
        <f t="shared" si="41"/>
        <v>125372.29632135836</v>
      </c>
      <c r="N187" s="7">
        <f t="shared" si="42"/>
        <v>5.5721020587270385</v>
      </c>
      <c r="O187" s="1" t="str">
        <f t="shared" si="43"/>
        <v>YES</v>
      </c>
      <c r="P187" s="3">
        <f t="shared" si="44"/>
        <v>0</v>
      </c>
      <c r="Q187" s="3">
        <f t="shared" si="46"/>
        <v>125372.29632135836</v>
      </c>
      <c r="R187" s="45">
        <f t="shared" si="45"/>
        <v>5.5721020587270385</v>
      </c>
    </row>
    <row r="188" spans="1:18" ht="12.75">
      <c r="A188" s="24">
        <v>161</v>
      </c>
      <c r="B188" s="1">
        <v>0</v>
      </c>
      <c r="C188" s="7">
        <v>0.31</v>
      </c>
      <c r="D188" s="7">
        <f t="shared" si="47"/>
        <v>0.23249999999999998</v>
      </c>
      <c r="E188" s="3">
        <f t="shared" si="34"/>
        <v>125372.29632135836</v>
      </c>
      <c r="F188" s="7">
        <f t="shared" si="35"/>
        <v>5.5721020587270385</v>
      </c>
      <c r="G188" s="17">
        <f t="shared" si="36"/>
        <v>0</v>
      </c>
      <c r="H188" s="23">
        <f t="shared" si="37"/>
        <v>0</v>
      </c>
      <c r="I188" s="17">
        <f t="shared" si="38"/>
        <v>411.9609375</v>
      </c>
      <c r="J188" s="18">
        <f t="shared" si="39"/>
        <v>52.3125</v>
      </c>
      <c r="K188" s="18">
        <f t="shared" si="40"/>
        <v>6.377952755905512</v>
      </c>
      <c r="L188" s="39"/>
      <c r="M188" s="3">
        <f t="shared" si="41"/>
        <v>124901.64493110245</v>
      </c>
      <c r="N188" s="7">
        <f t="shared" si="42"/>
        <v>5.551184219160109</v>
      </c>
      <c r="O188" s="1" t="str">
        <f t="shared" si="43"/>
        <v>YES</v>
      </c>
      <c r="P188" s="3">
        <f t="shared" si="44"/>
        <v>0</v>
      </c>
      <c r="Q188" s="3">
        <f t="shared" si="46"/>
        <v>124901.64493110245</v>
      </c>
      <c r="R188" s="45">
        <f t="shared" si="45"/>
        <v>5.551184219160109</v>
      </c>
    </row>
    <row r="189" spans="1:18" ht="12.75">
      <c r="A189" s="24">
        <v>162</v>
      </c>
      <c r="B189" s="1">
        <v>0</v>
      </c>
      <c r="C189" s="7">
        <v>0.37</v>
      </c>
      <c r="D189" s="7">
        <f t="shared" si="47"/>
        <v>0.27749999999999997</v>
      </c>
      <c r="E189" s="3">
        <f t="shared" si="34"/>
        <v>124901.64493110245</v>
      </c>
      <c r="F189" s="7">
        <f t="shared" si="35"/>
        <v>5.551184219160109</v>
      </c>
      <c r="G189" s="17">
        <f t="shared" si="36"/>
        <v>0</v>
      </c>
      <c r="H189" s="23">
        <f t="shared" si="37"/>
        <v>0</v>
      </c>
      <c r="I189" s="17">
        <f t="shared" si="38"/>
        <v>491.69531249999994</v>
      </c>
      <c r="J189" s="18">
        <f t="shared" si="39"/>
        <v>62.43749999999999</v>
      </c>
      <c r="K189" s="18">
        <f t="shared" si="40"/>
        <v>6.377952755905512</v>
      </c>
      <c r="L189" s="39"/>
      <c r="M189" s="3">
        <f t="shared" si="41"/>
        <v>124341.13416584654</v>
      </c>
      <c r="N189" s="7">
        <f t="shared" si="42"/>
        <v>5.52627262959318</v>
      </c>
      <c r="O189" s="1" t="str">
        <f t="shared" si="43"/>
        <v>YES</v>
      </c>
      <c r="P189" s="3">
        <f t="shared" si="44"/>
        <v>0</v>
      </c>
      <c r="Q189" s="3">
        <f t="shared" si="46"/>
        <v>124341.13416584654</v>
      </c>
      <c r="R189" s="45">
        <f t="shared" si="45"/>
        <v>5.52627262959318</v>
      </c>
    </row>
    <row r="190" spans="1:18" ht="12.75">
      <c r="A190" s="24">
        <v>163</v>
      </c>
      <c r="B190" s="1">
        <v>0.35</v>
      </c>
      <c r="C190" s="7">
        <v>0.36</v>
      </c>
      <c r="D190" s="7">
        <f t="shared" si="47"/>
        <v>0.27</v>
      </c>
      <c r="E190" s="3">
        <f t="shared" si="34"/>
        <v>124341.13416584654</v>
      </c>
      <c r="F190" s="7">
        <f t="shared" si="35"/>
        <v>5.52627262959318</v>
      </c>
      <c r="G190" s="17">
        <f t="shared" si="36"/>
        <v>656.2499999999999</v>
      </c>
      <c r="H190" s="23">
        <f t="shared" si="37"/>
        <v>20963.25</v>
      </c>
      <c r="I190" s="17">
        <f t="shared" si="38"/>
        <v>478.40625</v>
      </c>
      <c r="J190" s="18">
        <f t="shared" si="39"/>
        <v>60.75</v>
      </c>
      <c r="K190" s="18">
        <f t="shared" si="40"/>
        <v>6.377952755905512</v>
      </c>
      <c r="L190" s="39"/>
      <c r="M190" s="3">
        <f t="shared" si="41"/>
        <v>136125</v>
      </c>
      <c r="N190" s="7">
        <f t="shared" si="42"/>
        <v>6.05</v>
      </c>
      <c r="O190" s="1" t="str">
        <f t="shared" si="43"/>
        <v>YES</v>
      </c>
      <c r="P190" s="3">
        <f t="shared" si="44"/>
        <v>0</v>
      </c>
      <c r="Q190" s="3">
        <f t="shared" si="46"/>
        <v>136125</v>
      </c>
      <c r="R190" s="45">
        <f t="shared" si="45"/>
        <v>6.05</v>
      </c>
    </row>
    <row r="191" spans="1:18" ht="12.75">
      <c r="A191" s="24">
        <v>164</v>
      </c>
      <c r="B191" s="1">
        <v>0</v>
      </c>
      <c r="C191" s="7">
        <v>0.43</v>
      </c>
      <c r="D191" s="7">
        <f t="shared" si="47"/>
        <v>0.3225</v>
      </c>
      <c r="E191" s="3">
        <f t="shared" si="34"/>
        <v>136125</v>
      </c>
      <c r="F191" s="7">
        <f t="shared" si="35"/>
        <v>6.05</v>
      </c>
      <c r="G191" s="17">
        <f t="shared" si="36"/>
        <v>0</v>
      </c>
      <c r="H191" s="23">
        <f t="shared" si="37"/>
        <v>0</v>
      </c>
      <c r="I191" s="17">
        <f t="shared" si="38"/>
        <v>571.4296875</v>
      </c>
      <c r="J191" s="18">
        <f t="shared" si="39"/>
        <v>72.5625</v>
      </c>
      <c r="K191" s="18">
        <f t="shared" si="40"/>
        <v>6.377952755905512</v>
      </c>
      <c r="L191" s="39"/>
      <c r="M191" s="3">
        <f t="shared" si="41"/>
        <v>135474.6298597441</v>
      </c>
      <c r="N191" s="7">
        <f t="shared" si="42"/>
        <v>6.0210946604330715</v>
      </c>
      <c r="O191" s="1" t="str">
        <f t="shared" si="43"/>
        <v>YES</v>
      </c>
      <c r="P191" s="3">
        <f t="shared" si="44"/>
        <v>0</v>
      </c>
      <c r="Q191" s="3">
        <f t="shared" si="46"/>
        <v>135474.6298597441</v>
      </c>
      <c r="R191" s="45">
        <f t="shared" si="45"/>
        <v>6.0210946604330715</v>
      </c>
    </row>
    <row r="192" spans="1:18" ht="12.75">
      <c r="A192" s="24">
        <v>165</v>
      </c>
      <c r="B192" s="1">
        <v>0</v>
      </c>
      <c r="C192" s="7">
        <v>0.33</v>
      </c>
      <c r="D192" s="7">
        <f t="shared" si="47"/>
        <v>0.2475</v>
      </c>
      <c r="E192" s="3">
        <f t="shared" si="34"/>
        <v>135474.6298597441</v>
      </c>
      <c r="F192" s="7">
        <f t="shared" si="35"/>
        <v>6.0210946604330715</v>
      </c>
      <c r="G192" s="17">
        <f t="shared" si="36"/>
        <v>0</v>
      </c>
      <c r="H192" s="23">
        <f t="shared" si="37"/>
        <v>0</v>
      </c>
      <c r="I192" s="17">
        <f t="shared" si="38"/>
        <v>438.5390625</v>
      </c>
      <c r="J192" s="18">
        <f t="shared" si="39"/>
        <v>55.6875</v>
      </c>
      <c r="K192" s="18">
        <f t="shared" si="40"/>
        <v>6.377952755905512</v>
      </c>
      <c r="L192" s="39"/>
      <c r="M192" s="3">
        <f t="shared" si="41"/>
        <v>134974.0253444882</v>
      </c>
      <c r="N192" s="7">
        <f t="shared" si="42"/>
        <v>5.998845570866143</v>
      </c>
      <c r="O192" s="1" t="str">
        <f t="shared" si="43"/>
        <v>YES</v>
      </c>
      <c r="P192" s="3">
        <f t="shared" si="44"/>
        <v>0</v>
      </c>
      <c r="Q192" s="3">
        <f t="shared" si="46"/>
        <v>134974.0253444882</v>
      </c>
      <c r="R192" s="45">
        <f t="shared" si="45"/>
        <v>5.998845570866143</v>
      </c>
    </row>
    <row r="193" spans="1:18" ht="12.75">
      <c r="A193" s="24">
        <v>166</v>
      </c>
      <c r="B193" s="1">
        <v>0</v>
      </c>
      <c r="C193" s="7">
        <v>0.32</v>
      </c>
      <c r="D193" s="7">
        <f t="shared" si="47"/>
        <v>0.24</v>
      </c>
      <c r="E193" s="3">
        <f t="shared" si="34"/>
        <v>134974.0253444882</v>
      </c>
      <c r="F193" s="7">
        <f t="shared" si="35"/>
        <v>5.998845570866143</v>
      </c>
      <c r="G193" s="17">
        <f t="shared" si="36"/>
        <v>0</v>
      </c>
      <c r="H193" s="23">
        <f t="shared" si="37"/>
        <v>0</v>
      </c>
      <c r="I193" s="17">
        <f t="shared" si="38"/>
        <v>425.25</v>
      </c>
      <c r="J193" s="18">
        <f t="shared" si="39"/>
        <v>54</v>
      </c>
      <c r="K193" s="18">
        <f t="shared" si="40"/>
        <v>6.377952755905512</v>
      </c>
      <c r="L193" s="39"/>
      <c r="M193" s="3">
        <f t="shared" si="41"/>
        <v>134488.39739173232</v>
      </c>
      <c r="N193" s="7">
        <f t="shared" si="42"/>
        <v>5.977262106299214</v>
      </c>
      <c r="O193" s="1" t="str">
        <f t="shared" si="43"/>
        <v>YES</v>
      </c>
      <c r="P193" s="3">
        <f t="shared" si="44"/>
        <v>0</v>
      </c>
      <c r="Q193" s="3">
        <f t="shared" si="46"/>
        <v>134488.39739173232</v>
      </c>
      <c r="R193" s="45">
        <f t="shared" si="45"/>
        <v>5.977262106299214</v>
      </c>
    </row>
    <row r="194" spans="1:18" ht="12.75">
      <c r="A194" s="24">
        <v>167</v>
      </c>
      <c r="B194" s="1">
        <v>0</v>
      </c>
      <c r="C194" s="7">
        <v>0.53</v>
      </c>
      <c r="D194" s="7">
        <f t="shared" si="47"/>
        <v>0.3975</v>
      </c>
      <c r="E194" s="3">
        <f t="shared" si="34"/>
        <v>134488.39739173232</v>
      </c>
      <c r="F194" s="7">
        <f t="shared" si="35"/>
        <v>5.977262106299214</v>
      </c>
      <c r="G194" s="17">
        <f t="shared" si="36"/>
        <v>0</v>
      </c>
      <c r="H194" s="23">
        <f t="shared" si="37"/>
        <v>0</v>
      </c>
      <c r="I194" s="17">
        <f t="shared" si="38"/>
        <v>704.3203125</v>
      </c>
      <c r="J194" s="18">
        <f t="shared" si="39"/>
        <v>89.4375</v>
      </c>
      <c r="K194" s="18">
        <f t="shared" si="40"/>
        <v>6.377952755905512</v>
      </c>
      <c r="L194" s="39"/>
      <c r="M194" s="3">
        <f t="shared" si="41"/>
        <v>133688.26162647642</v>
      </c>
      <c r="N194" s="7">
        <f t="shared" si="42"/>
        <v>5.941700516732285</v>
      </c>
      <c r="O194" s="1" t="str">
        <f t="shared" si="43"/>
        <v>YES</v>
      </c>
      <c r="P194" s="3">
        <f t="shared" si="44"/>
        <v>0</v>
      </c>
      <c r="Q194" s="3">
        <f t="shared" si="46"/>
        <v>133688.26162647642</v>
      </c>
      <c r="R194" s="45">
        <f t="shared" si="45"/>
        <v>5.941700516732285</v>
      </c>
    </row>
    <row r="195" spans="1:18" ht="12.75">
      <c r="A195" s="24">
        <v>168</v>
      </c>
      <c r="B195" s="1">
        <v>0</v>
      </c>
      <c r="C195" s="7">
        <v>0.37</v>
      </c>
      <c r="D195" s="7">
        <f t="shared" si="47"/>
        <v>0.27749999999999997</v>
      </c>
      <c r="E195" s="3">
        <f t="shared" si="34"/>
        <v>133688.26162647642</v>
      </c>
      <c r="F195" s="7">
        <f t="shared" si="35"/>
        <v>5.941700516732285</v>
      </c>
      <c r="G195" s="17">
        <f t="shared" si="36"/>
        <v>0</v>
      </c>
      <c r="H195" s="23">
        <f t="shared" si="37"/>
        <v>0</v>
      </c>
      <c r="I195" s="17">
        <f t="shared" si="38"/>
        <v>491.69531249999994</v>
      </c>
      <c r="J195" s="18">
        <f t="shared" si="39"/>
        <v>62.43749999999999</v>
      </c>
      <c r="K195" s="18">
        <f t="shared" si="40"/>
        <v>6.377952755905512</v>
      </c>
      <c r="L195" s="39"/>
      <c r="M195" s="3">
        <f t="shared" si="41"/>
        <v>133127.75086122053</v>
      </c>
      <c r="N195" s="7">
        <f t="shared" si="42"/>
        <v>5.916788927165356</v>
      </c>
      <c r="O195" s="1" t="str">
        <f t="shared" si="43"/>
        <v>YES</v>
      </c>
      <c r="P195" s="3">
        <f t="shared" si="44"/>
        <v>0</v>
      </c>
      <c r="Q195" s="3">
        <f t="shared" si="46"/>
        <v>133127.75086122053</v>
      </c>
      <c r="R195" s="45">
        <f t="shared" si="45"/>
        <v>5.916788927165356</v>
      </c>
    </row>
    <row r="196" spans="1:18" ht="12.75">
      <c r="A196" s="24">
        <v>169</v>
      </c>
      <c r="B196" s="1">
        <v>0</v>
      </c>
      <c r="C196" s="7">
        <v>0.43</v>
      </c>
      <c r="D196" s="7">
        <f t="shared" si="47"/>
        <v>0.3225</v>
      </c>
      <c r="E196" s="3">
        <f t="shared" si="34"/>
        <v>133127.75086122053</v>
      </c>
      <c r="F196" s="7">
        <f t="shared" si="35"/>
        <v>5.916788927165356</v>
      </c>
      <c r="G196" s="17">
        <f t="shared" si="36"/>
        <v>0</v>
      </c>
      <c r="H196" s="23">
        <f t="shared" si="37"/>
        <v>0</v>
      </c>
      <c r="I196" s="17">
        <f t="shared" si="38"/>
        <v>571.4296875</v>
      </c>
      <c r="J196" s="18">
        <f t="shared" si="39"/>
        <v>72.5625</v>
      </c>
      <c r="K196" s="18">
        <f t="shared" si="40"/>
        <v>6.377952755905512</v>
      </c>
      <c r="L196" s="39"/>
      <c r="M196" s="3">
        <f t="shared" si="41"/>
        <v>132477.38072096463</v>
      </c>
      <c r="N196" s="7">
        <f t="shared" si="42"/>
        <v>5.887883587598428</v>
      </c>
      <c r="O196" s="1" t="str">
        <f t="shared" si="43"/>
        <v>YES</v>
      </c>
      <c r="P196" s="3">
        <f t="shared" si="44"/>
        <v>0</v>
      </c>
      <c r="Q196" s="3">
        <f t="shared" si="46"/>
        <v>132477.38072096463</v>
      </c>
      <c r="R196" s="45">
        <f t="shared" si="45"/>
        <v>5.887883587598428</v>
      </c>
    </row>
    <row r="197" spans="1:18" ht="12.75">
      <c r="A197" s="24">
        <v>170</v>
      </c>
      <c r="B197" s="1">
        <v>0</v>
      </c>
      <c r="C197" s="7">
        <v>0.41</v>
      </c>
      <c r="D197" s="7">
        <f t="shared" si="47"/>
        <v>0.3075</v>
      </c>
      <c r="E197" s="3">
        <f t="shared" si="34"/>
        <v>132477.38072096463</v>
      </c>
      <c r="F197" s="7">
        <f t="shared" si="35"/>
        <v>5.887883587598428</v>
      </c>
      <c r="G197" s="17">
        <f t="shared" si="36"/>
        <v>0</v>
      </c>
      <c r="H197" s="23">
        <f t="shared" si="37"/>
        <v>0</v>
      </c>
      <c r="I197" s="17">
        <f t="shared" si="38"/>
        <v>544.8515625</v>
      </c>
      <c r="J197" s="18">
        <f t="shared" si="39"/>
        <v>69.1875</v>
      </c>
      <c r="K197" s="18">
        <f t="shared" si="40"/>
        <v>6.377952755905512</v>
      </c>
      <c r="L197" s="39"/>
      <c r="M197" s="3">
        <f t="shared" si="41"/>
        <v>131856.96370570874</v>
      </c>
      <c r="N197" s="7">
        <f t="shared" si="42"/>
        <v>5.8603094980315</v>
      </c>
      <c r="O197" s="1" t="str">
        <f t="shared" si="43"/>
        <v>YES</v>
      </c>
      <c r="P197" s="3">
        <f t="shared" si="44"/>
        <v>0</v>
      </c>
      <c r="Q197" s="3">
        <f t="shared" si="46"/>
        <v>131856.96370570874</v>
      </c>
      <c r="R197" s="45">
        <f t="shared" si="45"/>
        <v>5.8603094980315</v>
      </c>
    </row>
    <row r="198" spans="1:18" ht="12.75">
      <c r="A198" s="24">
        <v>171</v>
      </c>
      <c r="B198" s="1">
        <v>0</v>
      </c>
      <c r="C198" s="7">
        <v>0.47</v>
      </c>
      <c r="D198" s="7">
        <f t="shared" si="47"/>
        <v>0.3525</v>
      </c>
      <c r="E198" s="3">
        <f t="shared" si="34"/>
        <v>131856.96370570874</v>
      </c>
      <c r="F198" s="7">
        <f t="shared" si="35"/>
        <v>5.8603094980315</v>
      </c>
      <c r="G198" s="17">
        <f t="shared" si="36"/>
        <v>0</v>
      </c>
      <c r="H198" s="23">
        <f t="shared" si="37"/>
        <v>0</v>
      </c>
      <c r="I198" s="17">
        <f t="shared" si="38"/>
        <v>624.5859375</v>
      </c>
      <c r="J198" s="18">
        <f t="shared" si="39"/>
        <v>79.3125</v>
      </c>
      <c r="K198" s="18">
        <f t="shared" si="40"/>
        <v>6.377952755905512</v>
      </c>
      <c r="L198" s="39"/>
      <c r="M198" s="3">
        <f t="shared" si="41"/>
        <v>131146.68731545284</v>
      </c>
      <c r="N198" s="7">
        <f t="shared" si="42"/>
        <v>5.828741658464571</v>
      </c>
      <c r="O198" s="1" t="str">
        <f t="shared" si="43"/>
        <v>YES</v>
      </c>
      <c r="P198" s="3">
        <f t="shared" si="44"/>
        <v>0</v>
      </c>
      <c r="Q198" s="3">
        <f t="shared" si="46"/>
        <v>131146.68731545284</v>
      </c>
      <c r="R198" s="45">
        <f t="shared" si="45"/>
        <v>5.828741658464571</v>
      </c>
    </row>
    <row r="199" spans="1:18" ht="12.75">
      <c r="A199" s="24">
        <v>172</v>
      </c>
      <c r="B199" s="1">
        <v>0</v>
      </c>
      <c r="C199" s="7">
        <v>0.43</v>
      </c>
      <c r="D199" s="7">
        <f t="shared" si="47"/>
        <v>0.3225</v>
      </c>
      <c r="E199" s="3">
        <f t="shared" si="34"/>
        <v>131146.68731545284</v>
      </c>
      <c r="F199" s="7">
        <f t="shared" si="35"/>
        <v>5.828741658464571</v>
      </c>
      <c r="G199" s="17">
        <f t="shared" si="36"/>
        <v>0</v>
      </c>
      <c r="H199" s="23">
        <f t="shared" si="37"/>
        <v>0</v>
      </c>
      <c r="I199" s="17">
        <f t="shared" si="38"/>
        <v>571.4296875</v>
      </c>
      <c r="J199" s="18">
        <f t="shared" si="39"/>
        <v>72.5625</v>
      </c>
      <c r="K199" s="18">
        <f t="shared" si="40"/>
        <v>6.377952755905512</v>
      </c>
      <c r="L199" s="39"/>
      <c r="M199" s="3">
        <f t="shared" si="41"/>
        <v>130496.31717519693</v>
      </c>
      <c r="N199" s="7">
        <f t="shared" si="42"/>
        <v>5.799836318897642</v>
      </c>
      <c r="O199" s="1" t="str">
        <f t="shared" si="43"/>
        <v>YES</v>
      </c>
      <c r="P199" s="3">
        <f t="shared" si="44"/>
        <v>0</v>
      </c>
      <c r="Q199" s="3">
        <f t="shared" si="46"/>
        <v>130496.31717519693</v>
      </c>
      <c r="R199" s="45">
        <f t="shared" si="45"/>
        <v>5.799836318897642</v>
      </c>
    </row>
    <row r="200" spans="1:18" ht="12.75">
      <c r="A200" s="24">
        <v>173</v>
      </c>
      <c r="B200" s="1">
        <v>0</v>
      </c>
      <c r="C200" s="7">
        <v>0.45</v>
      </c>
      <c r="D200" s="7">
        <f t="shared" si="47"/>
        <v>0.3375</v>
      </c>
      <c r="E200" s="3">
        <f t="shared" si="34"/>
        <v>130496.31717519693</v>
      </c>
      <c r="F200" s="7">
        <f t="shared" si="35"/>
        <v>5.799836318897642</v>
      </c>
      <c r="G200" s="17">
        <f t="shared" si="36"/>
        <v>0</v>
      </c>
      <c r="H200" s="23">
        <f t="shared" si="37"/>
        <v>0</v>
      </c>
      <c r="I200" s="17">
        <f t="shared" si="38"/>
        <v>598.0078125</v>
      </c>
      <c r="J200" s="18">
        <f t="shared" si="39"/>
        <v>75.9375</v>
      </c>
      <c r="K200" s="18">
        <f t="shared" si="40"/>
        <v>6.377952755905512</v>
      </c>
      <c r="L200" s="39"/>
      <c r="M200" s="3">
        <f t="shared" si="41"/>
        <v>129815.99390994103</v>
      </c>
      <c r="N200" s="7">
        <f t="shared" si="42"/>
        <v>5.769599729330713</v>
      </c>
      <c r="O200" s="1" t="str">
        <f t="shared" si="43"/>
        <v>YES</v>
      </c>
      <c r="P200" s="3">
        <f t="shared" si="44"/>
        <v>0</v>
      </c>
      <c r="Q200" s="3">
        <f t="shared" si="46"/>
        <v>129815.99390994103</v>
      </c>
      <c r="R200" s="45">
        <f t="shared" si="45"/>
        <v>5.769599729330713</v>
      </c>
    </row>
    <row r="201" spans="1:18" ht="12.75">
      <c r="A201" s="24">
        <v>174</v>
      </c>
      <c r="B201" s="1">
        <v>0</v>
      </c>
      <c r="C201" s="7">
        <v>0.49</v>
      </c>
      <c r="D201" s="7">
        <f t="shared" si="47"/>
        <v>0.3675</v>
      </c>
      <c r="E201" s="3">
        <f t="shared" si="34"/>
        <v>129815.99390994103</v>
      </c>
      <c r="F201" s="7">
        <f t="shared" si="35"/>
        <v>5.769599729330713</v>
      </c>
      <c r="G201" s="17">
        <f t="shared" si="36"/>
        <v>0</v>
      </c>
      <c r="H201" s="23">
        <f t="shared" si="37"/>
        <v>0</v>
      </c>
      <c r="I201" s="17">
        <f t="shared" si="38"/>
        <v>651.1640625</v>
      </c>
      <c r="J201" s="18">
        <f t="shared" si="39"/>
        <v>82.6875</v>
      </c>
      <c r="K201" s="18">
        <f t="shared" si="40"/>
        <v>6.377952755905512</v>
      </c>
      <c r="L201" s="39"/>
      <c r="M201" s="3">
        <f t="shared" si="41"/>
        <v>129075.76439468512</v>
      </c>
      <c r="N201" s="7">
        <f t="shared" si="42"/>
        <v>5.736700639763783</v>
      </c>
      <c r="O201" s="1" t="str">
        <f t="shared" si="43"/>
        <v>YES</v>
      </c>
      <c r="P201" s="3">
        <f t="shared" si="44"/>
        <v>0</v>
      </c>
      <c r="Q201" s="3">
        <f t="shared" si="46"/>
        <v>129075.76439468512</v>
      </c>
      <c r="R201" s="45">
        <f t="shared" si="45"/>
        <v>5.736700639763783</v>
      </c>
    </row>
    <row r="202" spans="1:18" ht="12.75">
      <c r="A202" s="24">
        <v>175</v>
      </c>
      <c r="B202" s="1">
        <v>0</v>
      </c>
      <c r="C202" s="7">
        <v>0.47</v>
      </c>
      <c r="D202" s="7">
        <f t="shared" si="47"/>
        <v>0.3525</v>
      </c>
      <c r="E202" s="3">
        <f aca="true" t="shared" si="48" ref="E202:E265">Q201</f>
        <v>129075.76439468512</v>
      </c>
      <c r="F202" s="7">
        <f aca="true" t="shared" si="49" ref="F202:F265">R201</f>
        <v>5.736700639763783</v>
      </c>
      <c r="G202" s="17">
        <f t="shared" si="36"/>
        <v>0</v>
      </c>
      <c r="H202" s="23">
        <f t="shared" si="37"/>
        <v>0</v>
      </c>
      <c r="I202" s="17">
        <f t="shared" si="38"/>
        <v>624.5859375</v>
      </c>
      <c r="J202" s="18">
        <f t="shared" si="39"/>
        <v>79.3125</v>
      </c>
      <c r="K202" s="18">
        <f t="shared" si="40"/>
        <v>6.377952755905512</v>
      </c>
      <c r="L202" s="39"/>
      <c r="M202" s="3">
        <f t="shared" si="41"/>
        <v>128365.48800442921</v>
      </c>
      <c r="N202" s="7">
        <f t="shared" si="42"/>
        <v>5.7051328001968535</v>
      </c>
      <c r="O202" s="1" t="str">
        <f t="shared" si="43"/>
        <v>YES</v>
      </c>
      <c r="P202" s="3">
        <f t="shared" si="44"/>
        <v>0</v>
      </c>
      <c r="Q202" s="3">
        <f t="shared" si="46"/>
        <v>128365.48800442921</v>
      </c>
      <c r="R202" s="45">
        <f t="shared" si="45"/>
        <v>5.7051328001968535</v>
      </c>
    </row>
    <row r="203" spans="1:18" ht="12.75">
      <c r="A203" s="24">
        <v>176</v>
      </c>
      <c r="B203" s="1">
        <v>0</v>
      </c>
      <c r="C203" s="7">
        <v>0.51</v>
      </c>
      <c r="D203" s="7">
        <f t="shared" si="47"/>
        <v>0.3825</v>
      </c>
      <c r="E203" s="3">
        <f t="shared" si="48"/>
        <v>128365.48800442921</v>
      </c>
      <c r="F203" s="7">
        <f t="shared" si="49"/>
        <v>5.7051328001968535</v>
      </c>
      <c r="G203" s="17">
        <f t="shared" si="36"/>
        <v>0</v>
      </c>
      <c r="H203" s="23">
        <f t="shared" si="37"/>
        <v>0</v>
      </c>
      <c r="I203" s="17">
        <f t="shared" si="38"/>
        <v>677.7421875</v>
      </c>
      <c r="J203" s="18">
        <f t="shared" si="39"/>
        <v>86.0625</v>
      </c>
      <c r="K203" s="18">
        <f t="shared" si="40"/>
        <v>6.377952755905512</v>
      </c>
      <c r="L203" s="39"/>
      <c r="M203" s="3">
        <f t="shared" si="41"/>
        <v>127595.3053641733</v>
      </c>
      <c r="N203" s="7">
        <f t="shared" si="42"/>
        <v>5.670902460629924</v>
      </c>
      <c r="O203" s="1" t="str">
        <f t="shared" si="43"/>
        <v>YES</v>
      </c>
      <c r="P203" s="3">
        <f t="shared" si="44"/>
        <v>0</v>
      </c>
      <c r="Q203" s="3">
        <f t="shared" si="46"/>
        <v>127595.3053641733</v>
      </c>
      <c r="R203" s="45">
        <f t="shared" si="45"/>
        <v>5.670902460629924</v>
      </c>
    </row>
    <row r="204" spans="1:18" ht="12.75">
      <c r="A204" s="24">
        <v>177</v>
      </c>
      <c r="B204" s="1">
        <v>0</v>
      </c>
      <c r="C204" s="7">
        <v>0.41</v>
      </c>
      <c r="D204" s="7">
        <f t="shared" si="47"/>
        <v>0.3075</v>
      </c>
      <c r="E204" s="3">
        <f t="shared" si="48"/>
        <v>127595.3053641733</v>
      </c>
      <c r="F204" s="7">
        <f t="shared" si="49"/>
        <v>5.670902460629924</v>
      </c>
      <c r="G204" s="17">
        <f t="shared" si="36"/>
        <v>0</v>
      </c>
      <c r="H204" s="23">
        <f t="shared" si="37"/>
        <v>0</v>
      </c>
      <c r="I204" s="17">
        <f t="shared" si="38"/>
        <v>544.8515625</v>
      </c>
      <c r="J204" s="18">
        <f t="shared" si="39"/>
        <v>69.1875</v>
      </c>
      <c r="K204" s="18">
        <f t="shared" si="40"/>
        <v>6.377952755905512</v>
      </c>
      <c r="L204" s="39"/>
      <c r="M204" s="3">
        <f t="shared" si="41"/>
        <v>126974.88834891739</v>
      </c>
      <c r="N204" s="7">
        <f t="shared" si="42"/>
        <v>5.643328371062995</v>
      </c>
      <c r="O204" s="1" t="str">
        <f t="shared" si="43"/>
        <v>YES</v>
      </c>
      <c r="P204" s="3">
        <f t="shared" si="44"/>
        <v>0</v>
      </c>
      <c r="Q204" s="3">
        <f t="shared" si="46"/>
        <v>126974.88834891739</v>
      </c>
      <c r="R204" s="45">
        <f t="shared" si="45"/>
        <v>5.643328371062995</v>
      </c>
    </row>
    <row r="205" spans="1:18" ht="12.75">
      <c r="A205" s="24">
        <v>178</v>
      </c>
      <c r="B205" s="1">
        <v>0</v>
      </c>
      <c r="C205" s="7">
        <v>0.4</v>
      </c>
      <c r="D205" s="7">
        <f t="shared" si="47"/>
        <v>0.30000000000000004</v>
      </c>
      <c r="E205" s="3">
        <f t="shared" si="48"/>
        <v>126974.88834891739</v>
      </c>
      <c r="F205" s="7">
        <f t="shared" si="49"/>
        <v>5.643328371062995</v>
      </c>
      <c r="G205" s="17">
        <f t="shared" si="36"/>
        <v>0</v>
      </c>
      <c r="H205" s="23">
        <f t="shared" si="37"/>
        <v>0</v>
      </c>
      <c r="I205" s="17">
        <f t="shared" si="38"/>
        <v>531.5625000000001</v>
      </c>
      <c r="J205" s="18">
        <f t="shared" si="39"/>
        <v>67.50000000000001</v>
      </c>
      <c r="K205" s="18">
        <f t="shared" si="40"/>
        <v>6.377952755905512</v>
      </c>
      <c r="L205" s="39"/>
      <c r="M205" s="3">
        <f t="shared" si="41"/>
        <v>126369.44789616148</v>
      </c>
      <c r="N205" s="7">
        <f t="shared" si="42"/>
        <v>5.616419906496065</v>
      </c>
      <c r="O205" s="1" t="str">
        <f t="shared" si="43"/>
        <v>YES</v>
      </c>
      <c r="P205" s="3">
        <f t="shared" si="44"/>
        <v>0</v>
      </c>
      <c r="Q205" s="3">
        <f t="shared" si="46"/>
        <v>126369.44789616148</v>
      </c>
      <c r="R205" s="45">
        <f t="shared" si="45"/>
        <v>5.616419906496065</v>
      </c>
    </row>
    <row r="206" spans="1:18" ht="12.75">
      <c r="A206" s="24">
        <v>179</v>
      </c>
      <c r="B206" s="1">
        <v>0</v>
      </c>
      <c r="C206" s="7">
        <v>0.39</v>
      </c>
      <c r="D206" s="7">
        <f t="shared" si="47"/>
        <v>0.2925</v>
      </c>
      <c r="E206" s="3">
        <f t="shared" si="48"/>
        <v>126369.44789616148</v>
      </c>
      <c r="F206" s="7">
        <f t="shared" si="49"/>
        <v>5.616419906496065</v>
      </c>
      <c r="G206" s="17">
        <f t="shared" si="36"/>
        <v>0</v>
      </c>
      <c r="H206" s="23">
        <f t="shared" si="37"/>
        <v>0</v>
      </c>
      <c r="I206" s="17">
        <f t="shared" si="38"/>
        <v>518.2734375</v>
      </c>
      <c r="J206" s="18">
        <f t="shared" si="39"/>
        <v>65.8125</v>
      </c>
      <c r="K206" s="18">
        <f t="shared" si="40"/>
        <v>6.377952755905512</v>
      </c>
      <c r="L206" s="39"/>
      <c r="M206" s="3">
        <f t="shared" si="41"/>
        <v>125778.98400590557</v>
      </c>
      <c r="N206" s="7">
        <f t="shared" si="42"/>
        <v>5.590177066929137</v>
      </c>
      <c r="O206" s="1" t="str">
        <f t="shared" si="43"/>
        <v>YES</v>
      </c>
      <c r="P206" s="3">
        <f t="shared" si="44"/>
        <v>0</v>
      </c>
      <c r="Q206" s="3">
        <f t="shared" si="46"/>
        <v>125778.98400590557</v>
      </c>
      <c r="R206" s="45">
        <f t="shared" si="45"/>
        <v>5.590177066929137</v>
      </c>
    </row>
    <row r="207" spans="1:18" ht="12.75">
      <c r="A207" s="24">
        <v>180</v>
      </c>
      <c r="B207" s="1">
        <v>1.24</v>
      </c>
      <c r="C207" s="7">
        <v>0.43</v>
      </c>
      <c r="D207" s="7">
        <f t="shared" si="47"/>
        <v>0.3225</v>
      </c>
      <c r="E207" s="3">
        <f t="shared" si="48"/>
        <v>125778.98400590557</v>
      </c>
      <c r="F207" s="7">
        <f t="shared" si="49"/>
        <v>5.590177066929137</v>
      </c>
      <c r="G207" s="17">
        <f t="shared" si="36"/>
        <v>2325</v>
      </c>
      <c r="H207" s="23">
        <f t="shared" si="37"/>
        <v>74269.8</v>
      </c>
      <c r="I207" s="17">
        <f t="shared" si="38"/>
        <v>571.4296875</v>
      </c>
      <c r="J207" s="18">
        <f t="shared" si="39"/>
        <v>72.5625</v>
      </c>
      <c r="K207" s="18">
        <f t="shared" si="40"/>
        <v>6.377952755905512</v>
      </c>
      <c r="L207" s="39"/>
      <c r="M207" s="3">
        <f t="shared" si="41"/>
        <v>136125</v>
      </c>
      <c r="N207" s="7">
        <f t="shared" si="42"/>
        <v>6.05</v>
      </c>
      <c r="O207" s="1" t="str">
        <f t="shared" si="43"/>
        <v>YES</v>
      </c>
      <c r="P207" s="3">
        <f t="shared" si="44"/>
        <v>0</v>
      </c>
      <c r="Q207" s="3">
        <f t="shared" si="46"/>
        <v>136125</v>
      </c>
      <c r="R207" s="45">
        <f t="shared" si="45"/>
        <v>6.05</v>
      </c>
    </row>
    <row r="208" spans="1:18" ht="12.75">
      <c r="A208" s="24">
        <v>181</v>
      </c>
      <c r="B208" s="1">
        <v>0</v>
      </c>
      <c r="C208" s="7">
        <v>0.12</v>
      </c>
      <c r="D208" s="7">
        <f t="shared" si="47"/>
        <v>0.09</v>
      </c>
      <c r="E208" s="3">
        <f t="shared" si="48"/>
        <v>136125</v>
      </c>
      <c r="F208" s="7">
        <f t="shared" si="49"/>
        <v>6.05</v>
      </c>
      <c r="G208" s="17">
        <f t="shared" si="36"/>
        <v>0</v>
      </c>
      <c r="H208" s="23">
        <f t="shared" si="37"/>
        <v>0</v>
      </c>
      <c r="I208" s="17">
        <f t="shared" si="38"/>
        <v>159.46875</v>
      </c>
      <c r="J208" s="18">
        <f t="shared" si="39"/>
        <v>20.25</v>
      </c>
      <c r="K208" s="18">
        <f t="shared" si="40"/>
        <v>6.377952755905512</v>
      </c>
      <c r="L208" s="39"/>
      <c r="M208" s="3">
        <f t="shared" si="41"/>
        <v>135938.9032972441</v>
      </c>
      <c r="N208" s="7">
        <f t="shared" si="42"/>
        <v>6.041729035433072</v>
      </c>
      <c r="O208" s="1" t="str">
        <f t="shared" si="43"/>
        <v>YES</v>
      </c>
      <c r="P208" s="3">
        <f t="shared" si="44"/>
        <v>0</v>
      </c>
      <c r="Q208" s="3">
        <f t="shared" si="46"/>
        <v>135938.9032972441</v>
      </c>
      <c r="R208" s="45">
        <f t="shared" si="45"/>
        <v>6.041729035433072</v>
      </c>
    </row>
    <row r="209" spans="1:18" ht="12.75">
      <c r="A209" s="24">
        <v>182</v>
      </c>
      <c r="B209" s="1">
        <v>0</v>
      </c>
      <c r="C209" s="7">
        <v>0.31</v>
      </c>
      <c r="D209" s="7">
        <f t="shared" si="47"/>
        <v>0.23249999999999998</v>
      </c>
      <c r="E209" s="3">
        <f t="shared" si="48"/>
        <v>135938.9032972441</v>
      </c>
      <c r="F209" s="7">
        <f t="shared" si="49"/>
        <v>6.041729035433072</v>
      </c>
      <c r="G209" s="17">
        <f t="shared" si="36"/>
        <v>0</v>
      </c>
      <c r="H209" s="23">
        <f t="shared" si="37"/>
        <v>0</v>
      </c>
      <c r="I209" s="17">
        <f t="shared" si="38"/>
        <v>411.9609375</v>
      </c>
      <c r="J209" s="18">
        <f t="shared" si="39"/>
        <v>52.3125</v>
      </c>
      <c r="K209" s="18">
        <f t="shared" si="40"/>
        <v>6.377952755905512</v>
      </c>
      <c r="L209" s="39"/>
      <c r="M209" s="3">
        <f t="shared" si="41"/>
        <v>135468.2519069882</v>
      </c>
      <c r="N209" s="7">
        <f t="shared" si="42"/>
        <v>6.020811195866143</v>
      </c>
      <c r="O209" s="1" t="str">
        <f t="shared" si="43"/>
        <v>YES</v>
      </c>
      <c r="P209" s="3">
        <f t="shared" si="44"/>
        <v>0</v>
      </c>
      <c r="Q209" s="3">
        <f t="shared" si="46"/>
        <v>135468.2519069882</v>
      </c>
      <c r="R209" s="45">
        <f t="shared" si="45"/>
        <v>6.020811195866143</v>
      </c>
    </row>
    <row r="210" spans="1:18" ht="12.75">
      <c r="A210" s="24">
        <v>183</v>
      </c>
      <c r="B210" s="1">
        <v>0</v>
      </c>
      <c r="C210" s="7">
        <v>0.33</v>
      </c>
      <c r="D210" s="7">
        <f t="shared" si="47"/>
        <v>0.2475</v>
      </c>
      <c r="E210" s="3">
        <f t="shared" si="48"/>
        <v>135468.2519069882</v>
      </c>
      <c r="F210" s="7">
        <f t="shared" si="49"/>
        <v>6.020811195866143</v>
      </c>
      <c r="G210" s="17">
        <f t="shared" si="36"/>
        <v>0</v>
      </c>
      <c r="H210" s="23">
        <f t="shared" si="37"/>
        <v>0</v>
      </c>
      <c r="I210" s="17">
        <f t="shared" si="38"/>
        <v>438.5390625</v>
      </c>
      <c r="J210" s="18">
        <f t="shared" si="39"/>
        <v>55.6875</v>
      </c>
      <c r="K210" s="18">
        <f t="shared" si="40"/>
        <v>6.377952755905512</v>
      </c>
      <c r="L210" s="39"/>
      <c r="M210" s="3">
        <f t="shared" si="41"/>
        <v>134967.64739173232</v>
      </c>
      <c r="N210" s="7">
        <f t="shared" si="42"/>
        <v>5.9985621062992145</v>
      </c>
      <c r="O210" s="1" t="str">
        <f t="shared" si="43"/>
        <v>YES</v>
      </c>
      <c r="P210" s="3">
        <f t="shared" si="44"/>
        <v>0</v>
      </c>
      <c r="Q210" s="3">
        <f t="shared" si="46"/>
        <v>134967.64739173232</v>
      </c>
      <c r="R210" s="45">
        <f t="shared" si="45"/>
        <v>5.9985621062992145</v>
      </c>
    </row>
    <row r="211" spans="1:18" ht="12.75">
      <c r="A211" s="24">
        <v>184</v>
      </c>
      <c r="B211" s="1">
        <v>0</v>
      </c>
      <c r="C211" s="7">
        <v>0.4</v>
      </c>
      <c r="D211" s="7">
        <f t="shared" si="47"/>
        <v>0.30000000000000004</v>
      </c>
      <c r="E211" s="3">
        <f t="shared" si="48"/>
        <v>134967.64739173232</v>
      </c>
      <c r="F211" s="7">
        <f t="shared" si="49"/>
        <v>5.9985621062992145</v>
      </c>
      <c r="G211" s="17">
        <f t="shared" si="36"/>
        <v>0</v>
      </c>
      <c r="H211" s="23">
        <f t="shared" si="37"/>
        <v>0</v>
      </c>
      <c r="I211" s="17">
        <f t="shared" si="38"/>
        <v>531.5625000000001</v>
      </c>
      <c r="J211" s="18">
        <f t="shared" si="39"/>
        <v>67.50000000000001</v>
      </c>
      <c r="K211" s="18">
        <f t="shared" si="40"/>
        <v>6.377952755905512</v>
      </c>
      <c r="L211" s="39"/>
      <c r="M211" s="3">
        <f t="shared" si="41"/>
        <v>134362.20693897642</v>
      </c>
      <c r="N211" s="7">
        <f t="shared" si="42"/>
        <v>5.971653641732286</v>
      </c>
      <c r="O211" s="1" t="str">
        <f t="shared" si="43"/>
        <v>YES</v>
      </c>
      <c r="P211" s="3">
        <f t="shared" si="44"/>
        <v>0</v>
      </c>
      <c r="Q211" s="3">
        <f t="shared" si="46"/>
        <v>134362.20693897642</v>
      </c>
      <c r="R211" s="45">
        <f t="shared" si="45"/>
        <v>5.971653641732286</v>
      </c>
    </row>
    <row r="212" spans="1:18" ht="12.75">
      <c r="A212" s="24">
        <v>185</v>
      </c>
      <c r="B212" s="1">
        <v>0.31</v>
      </c>
      <c r="C212" s="7">
        <v>0.38</v>
      </c>
      <c r="D212" s="7">
        <f t="shared" si="47"/>
        <v>0.28500000000000003</v>
      </c>
      <c r="E212" s="3">
        <f t="shared" si="48"/>
        <v>134362.20693897642</v>
      </c>
      <c r="F212" s="7">
        <f t="shared" si="49"/>
        <v>5.971653641732286</v>
      </c>
      <c r="G212" s="17">
        <f t="shared" si="36"/>
        <v>581.25</v>
      </c>
      <c r="H212" s="23">
        <f t="shared" si="37"/>
        <v>18567.45</v>
      </c>
      <c r="I212" s="17">
        <f t="shared" si="38"/>
        <v>504.98437500000006</v>
      </c>
      <c r="J212" s="18">
        <f t="shared" si="39"/>
        <v>64.12500000000001</v>
      </c>
      <c r="K212" s="18">
        <f t="shared" si="40"/>
        <v>6.377952755905512</v>
      </c>
      <c r="L212" s="39"/>
      <c r="M212" s="3">
        <f t="shared" si="41"/>
        <v>136125</v>
      </c>
      <c r="N212" s="7">
        <f t="shared" si="42"/>
        <v>6.05</v>
      </c>
      <c r="O212" s="1" t="str">
        <f t="shared" si="43"/>
        <v>YES</v>
      </c>
      <c r="P212" s="3">
        <f t="shared" si="44"/>
        <v>0</v>
      </c>
      <c r="Q212" s="3">
        <f t="shared" si="46"/>
        <v>136125</v>
      </c>
      <c r="R212" s="45">
        <f t="shared" si="45"/>
        <v>6.05</v>
      </c>
    </row>
    <row r="213" spans="1:18" ht="12.75">
      <c r="A213" s="24">
        <v>186</v>
      </c>
      <c r="B213" s="1">
        <v>0</v>
      </c>
      <c r="C213" s="7">
        <v>0.36</v>
      </c>
      <c r="D213" s="7">
        <f t="shared" si="47"/>
        <v>0.27</v>
      </c>
      <c r="E213" s="3">
        <f t="shared" si="48"/>
        <v>136125</v>
      </c>
      <c r="F213" s="7">
        <f t="shared" si="49"/>
        <v>6.05</v>
      </c>
      <c r="G213" s="17">
        <f t="shared" si="36"/>
        <v>0</v>
      </c>
      <c r="H213" s="23">
        <f t="shared" si="37"/>
        <v>0</v>
      </c>
      <c r="I213" s="17">
        <f t="shared" si="38"/>
        <v>478.40625</v>
      </c>
      <c r="J213" s="18">
        <f t="shared" si="39"/>
        <v>60.75</v>
      </c>
      <c r="K213" s="18">
        <f t="shared" si="40"/>
        <v>6.377952755905512</v>
      </c>
      <c r="L213" s="39"/>
      <c r="M213" s="3">
        <f t="shared" si="41"/>
        <v>135579.4657972441</v>
      </c>
      <c r="N213" s="7">
        <f t="shared" si="42"/>
        <v>6.025754035433072</v>
      </c>
      <c r="O213" s="1" t="str">
        <f t="shared" si="43"/>
        <v>YES</v>
      </c>
      <c r="P213" s="3">
        <f t="shared" si="44"/>
        <v>0</v>
      </c>
      <c r="Q213" s="3">
        <f t="shared" si="46"/>
        <v>135579.4657972441</v>
      </c>
      <c r="R213" s="45">
        <f t="shared" si="45"/>
        <v>6.025754035433072</v>
      </c>
    </row>
    <row r="214" spans="1:18" ht="12.75">
      <c r="A214" s="24">
        <v>187</v>
      </c>
      <c r="B214" s="1">
        <v>0</v>
      </c>
      <c r="C214" s="7">
        <v>0.36</v>
      </c>
      <c r="D214" s="7">
        <f t="shared" si="47"/>
        <v>0.27</v>
      </c>
      <c r="E214" s="3">
        <f t="shared" si="48"/>
        <v>135579.4657972441</v>
      </c>
      <c r="F214" s="7">
        <f t="shared" si="49"/>
        <v>6.025754035433072</v>
      </c>
      <c r="G214" s="17">
        <f t="shared" si="36"/>
        <v>0</v>
      </c>
      <c r="H214" s="23">
        <f t="shared" si="37"/>
        <v>0</v>
      </c>
      <c r="I214" s="17">
        <f t="shared" si="38"/>
        <v>478.40625</v>
      </c>
      <c r="J214" s="18">
        <f t="shared" si="39"/>
        <v>60.75</v>
      </c>
      <c r="K214" s="18">
        <f t="shared" si="40"/>
        <v>6.377952755905512</v>
      </c>
      <c r="L214" s="39"/>
      <c r="M214" s="3">
        <f t="shared" si="41"/>
        <v>135033.9315944882</v>
      </c>
      <c r="N214" s="7">
        <f t="shared" si="42"/>
        <v>6.001508070866143</v>
      </c>
      <c r="O214" s="1" t="str">
        <f t="shared" si="43"/>
        <v>YES</v>
      </c>
      <c r="P214" s="3">
        <f t="shared" si="44"/>
        <v>0</v>
      </c>
      <c r="Q214" s="3">
        <f t="shared" si="46"/>
        <v>135033.9315944882</v>
      </c>
      <c r="R214" s="45">
        <f t="shared" si="45"/>
        <v>6.001508070866143</v>
      </c>
    </row>
    <row r="215" spans="1:18" ht="12.75">
      <c r="A215" s="24">
        <v>188</v>
      </c>
      <c r="B215" s="1">
        <v>0</v>
      </c>
      <c r="C215" s="7">
        <v>0.38</v>
      </c>
      <c r="D215" s="7">
        <f t="shared" si="47"/>
        <v>0.28500000000000003</v>
      </c>
      <c r="E215" s="3">
        <f t="shared" si="48"/>
        <v>135033.9315944882</v>
      </c>
      <c r="F215" s="7">
        <f t="shared" si="49"/>
        <v>6.001508070866143</v>
      </c>
      <c r="G215" s="17">
        <f t="shared" si="36"/>
        <v>0</v>
      </c>
      <c r="H215" s="23">
        <f t="shared" si="37"/>
        <v>0</v>
      </c>
      <c r="I215" s="17">
        <f t="shared" si="38"/>
        <v>504.98437500000006</v>
      </c>
      <c r="J215" s="18">
        <f t="shared" si="39"/>
        <v>64.12500000000001</v>
      </c>
      <c r="K215" s="18">
        <f t="shared" si="40"/>
        <v>6.377952755905512</v>
      </c>
      <c r="L215" s="39"/>
      <c r="M215" s="3">
        <f t="shared" si="41"/>
        <v>134458.44426673232</v>
      </c>
      <c r="N215" s="7">
        <f t="shared" si="42"/>
        <v>5.975930856299214</v>
      </c>
      <c r="O215" s="1" t="str">
        <f t="shared" si="43"/>
        <v>YES</v>
      </c>
      <c r="P215" s="3">
        <f t="shared" si="44"/>
        <v>0</v>
      </c>
      <c r="Q215" s="3">
        <f t="shared" si="46"/>
        <v>134458.44426673232</v>
      </c>
      <c r="R215" s="45">
        <f t="shared" si="45"/>
        <v>5.975930856299214</v>
      </c>
    </row>
    <row r="216" spans="1:18" ht="12.75">
      <c r="A216" s="24">
        <v>189</v>
      </c>
      <c r="B216" s="1">
        <v>0</v>
      </c>
      <c r="C216" s="7">
        <v>0.39</v>
      </c>
      <c r="D216" s="7">
        <f t="shared" si="47"/>
        <v>0.2925</v>
      </c>
      <c r="E216" s="3">
        <f t="shared" si="48"/>
        <v>134458.44426673232</v>
      </c>
      <c r="F216" s="7">
        <f t="shared" si="49"/>
        <v>5.975930856299214</v>
      </c>
      <c r="G216" s="17">
        <f t="shared" si="36"/>
        <v>0</v>
      </c>
      <c r="H216" s="23">
        <f t="shared" si="37"/>
        <v>0</v>
      </c>
      <c r="I216" s="17">
        <f t="shared" si="38"/>
        <v>518.2734375</v>
      </c>
      <c r="J216" s="18">
        <f t="shared" si="39"/>
        <v>65.8125</v>
      </c>
      <c r="K216" s="18">
        <f t="shared" si="40"/>
        <v>6.377952755905512</v>
      </c>
      <c r="L216" s="39"/>
      <c r="M216" s="3">
        <f t="shared" si="41"/>
        <v>133867.98037647642</v>
      </c>
      <c r="N216" s="7">
        <f t="shared" si="42"/>
        <v>5.949688016732285</v>
      </c>
      <c r="O216" s="1" t="str">
        <f t="shared" si="43"/>
        <v>YES</v>
      </c>
      <c r="P216" s="3">
        <f t="shared" si="44"/>
        <v>0</v>
      </c>
      <c r="Q216" s="3">
        <f t="shared" si="46"/>
        <v>133867.98037647642</v>
      </c>
      <c r="R216" s="45">
        <f t="shared" si="45"/>
        <v>5.949688016732285</v>
      </c>
    </row>
    <row r="217" spans="1:18" ht="12.75">
      <c r="A217" s="24">
        <v>190</v>
      </c>
      <c r="B217" s="1">
        <v>0</v>
      </c>
      <c r="C217" s="7">
        <v>0.46</v>
      </c>
      <c r="D217" s="7">
        <f t="shared" si="47"/>
        <v>0.34500000000000003</v>
      </c>
      <c r="E217" s="3">
        <f t="shared" si="48"/>
        <v>133867.98037647642</v>
      </c>
      <c r="F217" s="7">
        <f t="shared" si="49"/>
        <v>5.949688016732285</v>
      </c>
      <c r="G217" s="17">
        <f t="shared" si="36"/>
        <v>0</v>
      </c>
      <c r="H217" s="23">
        <f t="shared" si="37"/>
        <v>0</v>
      </c>
      <c r="I217" s="17">
        <f t="shared" si="38"/>
        <v>611.2968750000001</v>
      </c>
      <c r="J217" s="18">
        <f t="shared" si="39"/>
        <v>77.62500000000001</v>
      </c>
      <c r="K217" s="18">
        <f t="shared" si="40"/>
        <v>6.377952755905512</v>
      </c>
      <c r="L217" s="39"/>
      <c r="M217" s="3">
        <f t="shared" si="41"/>
        <v>133172.68054872053</v>
      </c>
      <c r="N217" s="7">
        <f t="shared" si="42"/>
        <v>5.918785802165357</v>
      </c>
      <c r="O217" s="1" t="str">
        <f t="shared" si="43"/>
        <v>YES</v>
      </c>
      <c r="P217" s="3">
        <f t="shared" si="44"/>
        <v>0</v>
      </c>
      <c r="Q217" s="3">
        <f t="shared" si="46"/>
        <v>133172.68054872053</v>
      </c>
      <c r="R217" s="45">
        <f t="shared" si="45"/>
        <v>5.918785802165357</v>
      </c>
    </row>
    <row r="218" spans="1:18" ht="12.75">
      <c r="A218" s="24">
        <v>191</v>
      </c>
      <c r="B218" s="1">
        <v>0</v>
      </c>
      <c r="C218" s="7">
        <v>0.4</v>
      </c>
      <c r="D218" s="7">
        <f t="shared" si="47"/>
        <v>0.30000000000000004</v>
      </c>
      <c r="E218" s="3">
        <f t="shared" si="48"/>
        <v>133172.68054872053</v>
      </c>
      <c r="F218" s="7">
        <f t="shared" si="49"/>
        <v>5.918785802165357</v>
      </c>
      <c r="G218" s="17">
        <f t="shared" si="36"/>
        <v>0</v>
      </c>
      <c r="H218" s="23">
        <f t="shared" si="37"/>
        <v>0</v>
      </c>
      <c r="I218" s="17">
        <f t="shared" si="38"/>
        <v>531.5625000000001</v>
      </c>
      <c r="J218" s="18">
        <f t="shared" si="39"/>
        <v>67.50000000000001</v>
      </c>
      <c r="K218" s="18">
        <f t="shared" si="40"/>
        <v>6.377952755905512</v>
      </c>
      <c r="L218" s="39"/>
      <c r="M218" s="3">
        <f t="shared" si="41"/>
        <v>132567.24009596463</v>
      </c>
      <c r="N218" s="7">
        <f t="shared" si="42"/>
        <v>5.891877337598428</v>
      </c>
      <c r="O218" s="1" t="str">
        <f t="shared" si="43"/>
        <v>YES</v>
      </c>
      <c r="P218" s="3">
        <f t="shared" si="44"/>
        <v>0</v>
      </c>
      <c r="Q218" s="3">
        <f t="shared" si="46"/>
        <v>132567.24009596463</v>
      </c>
      <c r="R218" s="45">
        <f t="shared" si="45"/>
        <v>5.891877337598428</v>
      </c>
    </row>
    <row r="219" spans="1:18" ht="12.75">
      <c r="A219" s="24">
        <v>192</v>
      </c>
      <c r="B219" s="1">
        <v>0</v>
      </c>
      <c r="C219" s="7">
        <v>0.36</v>
      </c>
      <c r="D219" s="7">
        <f t="shared" si="47"/>
        <v>0.27</v>
      </c>
      <c r="E219" s="3">
        <f t="shared" si="48"/>
        <v>132567.24009596463</v>
      </c>
      <c r="F219" s="7">
        <f t="shared" si="49"/>
        <v>5.891877337598428</v>
      </c>
      <c r="G219" s="17">
        <f t="shared" si="36"/>
        <v>0</v>
      </c>
      <c r="H219" s="23">
        <f t="shared" si="37"/>
        <v>0</v>
      </c>
      <c r="I219" s="17">
        <f t="shared" si="38"/>
        <v>478.40625</v>
      </c>
      <c r="J219" s="18">
        <f t="shared" si="39"/>
        <v>60.75</v>
      </c>
      <c r="K219" s="18">
        <f t="shared" si="40"/>
        <v>6.377952755905512</v>
      </c>
      <c r="L219" s="39"/>
      <c r="M219" s="3">
        <f t="shared" si="41"/>
        <v>132021.70589320874</v>
      </c>
      <c r="N219" s="7">
        <f t="shared" si="42"/>
        <v>5.867631373031499</v>
      </c>
      <c r="O219" s="1" t="str">
        <f t="shared" si="43"/>
        <v>YES</v>
      </c>
      <c r="P219" s="3">
        <f t="shared" si="44"/>
        <v>0</v>
      </c>
      <c r="Q219" s="3">
        <f t="shared" si="46"/>
        <v>132021.70589320874</v>
      </c>
      <c r="R219" s="45">
        <f t="shared" si="45"/>
        <v>5.867631373031499</v>
      </c>
    </row>
    <row r="220" spans="1:18" ht="12.75">
      <c r="A220" s="24">
        <v>193</v>
      </c>
      <c r="B220" s="1">
        <v>0</v>
      </c>
      <c r="C220" s="7">
        <v>0.35</v>
      </c>
      <c r="D220" s="7">
        <f t="shared" si="47"/>
        <v>0.26249999999999996</v>
      </c>
      <c r="E220" s="3">
        <f t="shared" si="48"/>
        <v>132021.70589320874</v>
      </c>
      <c r="F220" s="7">
        <f t="shared" si="49"/>
        <v>5.867631373031499</v>
      </c>
      <c r="G220" s="17">
        <f aca="true" t="shared" si="50" ref="G220:G283">$B$9*B220/12</f>
        <v>0</v>
      </c>
      <c r="H220" s="23">
        <f aca="true" t="shared" si="51" ref="H220:H283">IF(B220&lt;0.06,0,$B$3*B220*$B$6*3630)</f>
        <v>0</v>
      </c>
      <c r="I220" s="17">
        <f aca="true" t="shared" si="52" ref="I220:I283">$B$13*D220*1.05/12</f>
        <v>465.11718749999994</v>
      </c>
      <c r="J220" s="18">
        <f aca="true" t="shared" si="53" ref="J220:J283">$B$12*D220*1.2/12</f>
        <v>59.06249999999999</v>
      </c>
      <c r="K220" s="18">
        <f aca="true" t="shared" si="54" ref="K220:K283">$B$9*$D$14</f>
        <v>6.377952755905512</v>
      </c>
      <c r="L220" s="39"/>
      <c r="M220" s="3">
        <f aca="true" t="shared" si="55" ref="M220:M283">MAX(0,MIN($D$8,E220+SUM(G220:H220)-SUM(I220:L220)))</f>
        <v>131491.14825295284</v>
      </c>
      <c r="N220" s="7">
        <f aca="true" t="shared" si="56" ref="N220:N283">M220/$B$9</f>
        <v>5.844051033464571</v>
      </c>
      <c r="O220" s="1" t="str">
        <f aca="true" t="shared" si="57" ref="O220:O283">IF(N220&lt;$B$16,"NO","YES")</f>
        <v>YES</v>
      </c>
      <c r="P220" s="3">
        <f aca="true" t="shared" si="58" ref="P220:P283">IF(OR($B$18="NO",O220="YES"),0,$D$8-M220)</f>
        <v>0</v>
      </c>
      <c r="Q220" s="3">
        <f t="shared" si="46"/>
        <v>131491.14825295284</v>
      </c>
      <c r="R220" s="45">
        <f aca="true" t="shared" si="59" ref="R220:R283">Q220/$B$9</f>
        <v>5.844051033464571</v>
      </c>
    </row>
    <row r="221" spans="1:18" ht="12.75">
      <c r="A221" s="24">
        <v>194</v>
      </c>
      <c r="B221" s="1">
        <v>0.06</v>
      </c>
      <c r="C221" s="7">
        <v>0.36</v>
      </c>
      <c r="D221" s="7">
        <f t="shared" si="47"/>
        <v>0.27</v>
      </c>
      <c r="E221" s="3">
        <f t="shared" si="48"/>
        <v>131491.14825295284</v>
      </c>
      <c r="F221" s="7">
        <f t="shared" si="49"/>
        <v>5.844051033464571</v>
      </c>
      <c r="G221" s="17">
        <f t="shared" si="50"/>
        <v>112.5</v>
      </c>
      <c r="H221" s="23">
        <f t="shared" si="51"/>
        <v>3593.7</v>
      </c>
      <c r="I221" s="17">
        <f t="shared" si="52"/>
        <v>478.40625</v>
      </c>
      <c r="J221" s="18">
        <f t="shared" si="53"/>
        <v>60.75</v>
      </c>
      <c r="K221" s="18">
        <f t="shared" si="54"/>
        <v>6.377952755905512</v>
      </c>
      <c r="L221" s="39"/>
      <c r="M221" s="3">
        <f t="shared" si="55"/>
        <v>134651.81405019696</v>
      </c>
      <c r="N221" s="7">
        <f t="shared" si="56"/>
        <v>5.984525068897643</v>
      </c>
      <c r="O221" s="1" t="str">
        <f t="shared" si="57"/>
        <v>YES</v>
      </c>
      <c r="P221" s="3">
        <f t="shared" si="58"/>
        <v>0</v>
      </c>
      <c r="Q221" s="3">
        <f aca="true" t="shared" si="60" ref="Q221:Q284">M221+P221</f>
        <v>134651.81405019696</v>
      </c>
      <c r="R221" s="45">
        <f t="shared" si="59"/>
        <v>5.984525068897643</v>
      </c>
    </row>
    <row r="222" spans="1:18" ht="12.75">
      <c r="A222" s="24">
        <v>195</v>
      </c>
      <c r="B222" s="1">
        <v>0</v>
      </c>
      <c r="C222" s="7">
        <v>0.09</v>
      </c>
      <c r="D222" s="7">
        <f aca="true" t="shared" si="61" ref="D222:D285">0.75*C222</f>
        <v>0.0675</v>
      </c>
      <c r="E222" s="3">
        <f t="shared" si="48"/>
        <v>134651.81405019696</v>
      </c>
      <c r="F222" s="7">
        <f t="shared" si="49"/>
        <v>5.984525068897643</v>
      </c>
      <c r="G222" s="17">
        <f t="shared" si="50"/>
        <v>0</v>
      </c>
      <c r="H222" s="23">
        <f t="shared" si="51"/>
        <v>0</v>
      </c>
      <c r="I222" s="17">
        <f t="shared" si="52"/>
        <v>119.6015625</v>
      </c>
      <c r="J222" s="18">
        <f t="shared" si="53"/>
        <v>15.1875</v>
      </c>
      <c r="K222" s="18">
        <f t="shared" si="54"/>
        <v>6.377952755905512</v>
      </c>
      <c r="L222" s="39"/>
      <c r="M222" s="3">
        <f t="shared" si="55"/>
        <v>134510.64703494107</v>
      </c>
      <c r="N222" s="7">
        <f t="shared" si="56"/>
        <v>5.978250979330714</v>
      </c>
      <c r="O222" s="1" t="str">
        <f t="shared" si="57"/>
        <v>YES</v>
      </c>
      <c r="P222" s="3">
        <f t="shared" si="58"/>
        <v>0</v>
      </c>
      <c r="Q222" s="3">
        <f t="shared" si="60"/>
        <v>134510.64703494107</v>
      </c>
      <c r="R222" s="45">
        <f t="shared" si="59"/>
        <v>5.978250979330714</v>
      </c>
    </row>
    <row r="223" spans="1:18" ht="12.75">
      <c r="A223" s="24">
        <v>196</v>
      </c>
      <c r="B223" s="1">
        <v>0</v>
      </c>
      <c r="C223" s="7">
        <v>0.34</v>
      </c>
      <c r="D223" s="7">
        <f t="shared" si="61"/>
        <v>0.255</v>
      </c>
      <c r="E223" s="3">
        <f t="shared" si="48"/>
        <v>134510.64703494107</v>
      </c>
      <c r="F223" s="7">
        <f t="shared" si="49"/>
        <v>5.978250979330714</v>
      </c>
      <c r="G223" s="17">
        <f t="shared" si="50"/>
        <v>0</v>
      </c>
      <c r="H223" s="23">
        <f t="shared" si="51"/>
        <v>0</v>
      </c>
      <c r="I223" s="17">
        <f t="shared" si="52"/>
        <v>451.828125</v>
      </c>
      <c r="J223" s="18">
        <f t="shared" si="53"/>
        <v>57.375</v>
      </c>
      <c r="K223" s="18">
        <f t="shared" si="54"/>
        <v>6.377952755905512</v>
      </c>
      <c r="L223" s="39"/>
      <c r="M223" s="3">
        <f t="shared" si="55"/>
        <v>133995.06595718517</v>
      </c>
      <c r="N223" s="7">
        <f t="shared" si="56"/>
        <v>5.955336264763785</v>
      </c>
      <c r="O223" s="1" t="str">
        <f t="shared" si="57"/>
        <v>YES</v>
      </c>
      <c r="P223" s="3">
        <f t="shared" si="58"/>
        <v>0</v>
      </c>
      <c r="Q223" s="3">
        <f t="shared" si="60"/>
        <v>133995.06595718517</v>
      </c>
      <c r="R223" s="45">
        <f t="shared" si="59"/>
        <v>5.955336264763785</v>
      </c>
    </row>
    <row r="224" spans="1:18" ht="12.75">
      <c r="A224" s="24">
        <v>197</v>
      </c>
      <c r="B224" s="1">
        <v>0</v>
      </c>
      <c r="C224" s="7">
        <v>0.34</v>
      </c>
      <c r="D224" s="7">
        <f t="shared" si="61"/>
        <v>0.255</v>
      </c>
      <c r="E224" s="3">
        <f t="shared" si="48"/>
        <v>133995.06595718517</v>
      </c>
      <c r="F224" s="7">
        <f t="shared" si="49"/>
        <v>5.955336264763785</v>
      </c>
      <c r="G224" s="17">
        <f t="shared" si="50"/>
        <v>0</v>
      </c>
      <c r="H224" s="23">
        <f t="shared" si="51"/>
        <v>0</v>
      </c>
      <c r="I224" s="17">
        <f t="shared" si="52"/>
        <v>451.828125</v>
      </c>
      <c r="J224" s="18">
        <f t="shared" si="53"/>
        <v>57.375</v>
      </c>
      <c r="K224" s="18">
        <f t="shared" si="54"/>
        <v>6.377952755905512</v>
      </c>
      <c r="L224" s="39"/>
      <c r="M224" s="3">
        <f t="shared" si="55"/>
        <v>133479.48487942928</v>
      </c>
      <c r="N224" s="7">
        <f t="shared" si="56"/>
        <v>5.932421550196857</v>
      </c>
      <c r="O224" s="1" t="str">
        <f t="shared" si="57"/>
        <v>YES</v>
      </c>
      <c r="P224" s="3">
        <f t="shared" si="58"/>
        <v>0</v>
      </c>
      <c r="Q224" s="3">
        <f t="shared" si="60"/>
        <v>133479.48487942928</v>
      </c>
      <c r="R224" s="45">
        <f t="shared" si="59"/>
        <v>5.932421550196857</v>
      </c>
    </row>
    <row r="225" spans="1:18" ht="12.75">
      <c r="A225" s="24">
        <v>198</v>
      </c>
      <c r="B225" s="1">
        <v>0</v>
      </c>
      <c r="C225" s="7">
        <v>0.44</v>
      </c>
      <c r="D225" s="7">
        <f t="shared" si="61"/>
        <v>0.33</v>
      </c>
      <c r="E225" s="3">
        <f t="shared" si="48"/>
        <v>133479.48487942928</v>
      </c>
      <c r="F225" s="7">
        <f t="shared" si="49"/>
        <v>5.932421550196857</v>
      </c>
      <c r="G225" s="17">
        <f t="shared" si="50"/>
        <v>0</v>
      </c>
      <c r="H225" s="23">
        <f t="shared" si="51"/>
        <v>0</v>
      </c>
      <c r="I225" s="17">
        <f t="shared" si="52"/>
        <v>584.71875</v>
      </c>
      <c r="J225" s="18">
        <f t="shared" si="53"/>
        <v>74.25</v>
      </c>
      <c r="K225" s="18">
        <f t="shared" si="54"/>
        <v>6.377952755905512</v>
      </c>
      <c r="L225" s="39"/>
      <c r="M225" s="3">
        <f t="shared" si="55"/>
        <v>132814.13817667338</v>
      </c>
      <c r="N225" s="7">
        <f t="shared" si="56"/>
        <v>5.9028505856299285</v>
      </c>
      <c r="O225" s="1" t="str">
        <f t="shared" si="57"/>
        <v>YES</v>
      </c>
      <c r="P225" s="3">
        <f t="shared" si="58"/>
        <v>0</v>
      </c>
      <c r="Q225" s="3">
        <f t="shared" si="60"/>
        <v>132814.13817667338</v>
      </c>
      <c r="R225" s="45">
        <f t="shared" si="59"/>
        <v>5.9028505856299285</v>
      </c>
    </row>
    <row r="226" spans="1:18" ht="12.75">
      <c r="A226" s="24">
        <v>199</v>
      </c>
      <c r="B226" s="1">
        <v>0</v>
      </c>
      <c r="C226" s="7">
        <v>0.38</v>
      </c>
      <c r="D226" s="7">
        <f t="shared" si="61"/>
        <v>0.28500000000000003</v>
      </c>
      <c r="E226" s="3">
        <f t="shared" si="48"/>
        <v>132814.13817667338</v>
      </c>
      <c r="F226" s="7">
        <f t="shared" si="49"/>
        <v>5.9028505856299285</v>
      </c>
      <c r="G226" s="17">
        <f t="shared" si="50"/>
        <v>0</v>
      </c>
      <c r="H226" s="23">
        <f t="shared" si="51"/>
        <v>0</v>
      </c>
      <c r="I226" s="17">
        <f t="shared" si="52"/>
        <v>504.98437500000006</v>
      </c>
      <c r="J226" s="18">
        <f t="shared" si="53"/>
        <v>64.12500000000001</v>
      </c>
      <c r="K226" s="18">
        <f t="shared" si="54"/>
        <v>6.377952755905512</v>
      </c>
      <c r="L226" s="39"/>
      <c r="M226" s="3">
        <f t="shared" si="55"/>
        <v>132238.6508489175</v>
      </c>
      <c r="N226" s="7">
        <f t="shared" si="56"/>
        <v>5.877273371063</v>
      </c>
      <c r="O226" s="1" t="str">
        <f t="shared" si="57"/>
        <v>YES</v>
      </c>
      <c r="P226" s="3">
        <f t="shared" si="58"/>
        <v>0</v>
      </c>
      <c r="Q226" s="3">
        <f t="shared" si="60"/>
        <v>132238.6508489175</v>
      </c>
      <c r="R226" s="45">
        <f t="shared" si="59"/>
        <v>5.877273371063</v>
      </c>
    </row>
    <row r="227" spans="1:18" ht="12.75">
      <c r="A227" s="24">
        <v>200</v>
      </c>
      <c r="B227" s="1">
        <v>0</v>
      </c>
      <c r="C227" s="7">
        <v>0.31</v>
      </c>
      <c r="D227" s="7">
        <f t="shared" si="61"/>
        <v>0.23249999999999998</v>
      </c>
      <c r="E227" s="3">
        <f t="shared" si="48"/>
        <v>132238.6508489175</v>
      </c>
      <c r="F227" s="7">
        <f t="shared" si="49"/>
        <v>5.877273371063</v>
      </c>
      <c r="G227" s="17">
        <f t="shared" si="50"/>
        <v>0</v>
      </c>
      <c r="H227" s="23">
        <f t="shared" si="51"/>
        <v>0</v>
      </c>
      <c r="I227" s="17">
        <f t="shared" si="52"/>
        <v>411.9609375</v>
      </c>
      <c r="J227" s="18">
        <f t="shared" si="53"/>
        <v>52.3125</v>
      </c>
      <c r="K227" s="18">
        <f t="shared" si="54"/>
        <v>6.377952755905512</v>
      </c>
      <c r="L227" s="39"/>
      <c r="M227" s="3">
        <f t="shared" si="55"/>
        <v>131767.9994586616</v>
      </c>
      <c r="N227" s="7">
        <f t="shared" si="56"/>
        <v>5.856355531496071</v>
      </c>
      <c r="O227" s="1" t="str">
        <f t="shared" si="57"/>
        <v>YES</v>
      </c>
      <c r="P227" s="3">
        <f t="shared" si="58"/>
        <v>0</v>
      </c>
      <c r="Q227" s="3">
        <f t="shared" si="60"/>
        <v>131767.9994586616</v>
      </c>
      <c r="R227" s="45">
        <f t="shared" si="59"/>
        <v>5.856355531496071</v>
      </c>
    </row>
    <row r="228" spans="1:18" ht="12.75">
      <c r="A228" s="24">
        <v>201</v>
      </c>
      <c r="B228" s="1">
        <v>0</v>
      </c>
      <c r="C228" s="7">
        <v>0.47</v>
      </c>
      <c r="D228" s="7">
        <f t="shared" si="61"/>
        <v>0.3525</v>
      </c>
      <c r="E228" s="3">
        <f t="shared" si="48"/>
        <v>131767.9994586616</v>
      </c>
      <c r="F228" s="7">
        <f t="shared" si="49"/>
        <v>5.856355531496071</v>
      </c>
      <c r="G228" s="17">
        <f t="shared" si="50"/>
        <v>0</v>
      </c>
      <c r="H228" s="23">
        <f t="shared" si="51"/>
        <v>0</v>
      </c>
      <c r="I228" s="17">
        <f t="shared" si="52"/>
        <v>624.5859375</v>
      </c>
      <c r="J228" s="18">
        <f t="shared" si="53"/>
        <v>79.3125</v>
      </c>
      <c r="K228" s="18">
        <f t="shared" si="54"/>
        <v>6.377952755905512</v>
      </c>
      <c r="L228" s="39"/>
      <c r="M228" s="3">
        <f t="shared" si="55"/>
        <v>131057.72306840568</v>
      </c>
      <c r="N228" s="7">
        <f t="shared" si="56"/>
        <v>5.824787691929141</v>
      </c>
      <c r="O228" s="1" t="str">
        <f t="shared" si="57"/>
        <v>YES</v>
      </c>
      <c r="P228" s="3">
        <f t="shared" si="58"/>
        <v>0</v>
      </c>
      <c r="Q228" s="3">
        <f t="shared" si="60"/>
        <v>131057.72306840568</v>
      </c>
      <c r="R228" s="45">
        <f t="shared" si="59"/>
        <v>5.824787691929141</v>
      </c>
    </row>
    <row r="229" spans="1:18" ht="12.75">
      <c r="A229" s="24">
        <v>202</v>
      </c>
      <c r="B229" s="1">
        <v>0</v>
      </c>
      <c r="C229" s="7">
        <v>0.43</v>
      </c>
      <c r="D229" s="7">
        <f t="shared" si="61"/>
        <v>0.3225</v>
      </c>
      <c r="E229" s="3">
        <f t="shared" si="48"/>
        <v>131057.72306840568</v>
      </c>
      <c r="F229" s="7">
        <f t="shared" si="49"/>
        <v>5.824787691929141</v>
      </c>
      <c r="G229" s="17">
        <f t="shared" si="50"/>
        <v>0</v>
      </c>
      <c r="H229" s="23">
        <f t="shared" si="51"/>
        <v>0</v>
      </c>
      <c r="I229" s="17">
        <f t="shared" si="52"/>
        <v>571.4296875</v>
      </c>
      <c r="J229" s="18">
        <f t="shared" si="53"/>
        <v>72.5625</v>
      </c>
      <c r="K229" s="18">
        <f t="shared" si="54"/>
        <v>6.377952755905512</v>
      </c>
      <c r="L229" s="39"/>
      <c r="M229" s="3">
        <f t="shared" si="55"/>
        <v>130407.35292814978</v>
      </c>
      <c r="N229" s="7">
        <f t="shared" si="56"/>
        <v>5.795882352362212</v>
      </c>
      <c r="O229" s="1" t="str">
        <f t="shared" si="57"/>
        <v>YES</v>
      </c>
      <c r="P229" s="3">
        <f t="shared" si="58"/>
        <v>0</v>
      </c>
      <c r="Q229" s="3">
        <f t="shared" si="60"/>
        <v>130407.35292814978</v>
      </c>
      <c r="R229" s="45">
        <f t="shared" si="59"/>
        <v>5.795882352362212</v>
      </c>
    </row>
    <row r="230" spans="1:18" ht="12.75">
      <c r="A230" s="24">
        <v>203</v>
      </c>
      <c r="B230" s="1">
        <v>0</v>
      </c>
      <c r="C230" s="7">
        <v>0.43</v>
      </c>
      <c r="D230" s="7">
        <f t="shared" si="61"/>
        <v>0.3225</v>
      </c>
      <c r="E230" s="3">
        <f t="shared" si="48"/>
        <v>130407.35292814978</v>
      </c>
      <c r="F230" s="7">
        <f t="shared" si="49"/>
        <v>5.795882352362212</v>
      </c>
      <c r="G230" s="17">
        <f t="shared" si="50"/>
        <v>0</v>
      </c>
      <c r="H230" s="23">
        <f t="shared" si="51"/>
        <v>0</v>
      </c>
      <c r="I230" s="17">
        <f t="shared" si="52"/>
        <v>571.4296875</v>
      </c>
      <c r="J230" s="18">
        <f t="shared" si="53"/>
        <v>72.5625</v>
      </c>
      <c r="K230" s="18">
        <f t="shared" si="54"/>
        <v>6.377952755905512</v>
      </c>
      <c r="L230" s="39"/>
      <c r="M230" s="3">
        <f t="shared" si="55"/>
        <v>129756.98278789387</v>
      </c>
      <c r="N230" s="7">
        <f t="shared" si="56"/>
        <v>5.766977012795283</v>
      </c>
      <c r="O230" s="1" t="str">
        <f t="shared" si="57"/>
        <v>YES</v>
      </c>
      <c r="P230" s="3">
        <f t="shared" si="58"/>
        <v>0</v>
      </c>
      <c r="Q230" s="3">
        <f t="shared" si="60"/>
        <v>129756.98278789387</v>
      </c>
      <c r="R230" s="45">
        <f t="shared" si="59"/>
        <v>5.766977012795283</v>
      </c>
    </row>
    <row r="231" spans="1:18" ht="12.75">
      <c r="A231" s="24">
        <v>204</v>
      </c>
      <c r="B231" s="1">
        <v>0.06</v>
      </c>
      <c r="C231" s="7">
        <v>0.32</v>
      </c>
      <c r="D231" s="7">
        <f t="shared" si="61"/>
        <v>0.24</v>
      </c>
      <c r="E231" s="3">
        <f t="shared" si="48"/>
        <v>129756.98278789387</v>
      </c>
      <c r="F231" s="7">
        <f t="shared" si="49"/>
        <v>5.766977012795283</v>
      </c>
      <c r="G231" s="17">
        <f t="shared" si="50"/>
        <v>112.5</v>
      </c>
      <c r="H231" s="23">
        <f t="shared" si="51"/>
        <v>3593.7</v>
      </c>
      <c r="I231" s="17">
        <f t="shared" si="52"/>
        <v>425.25</v>
      </c>
      <c r="J231" s="18">
        <f t="shared" si="53"/>
        <v>54</v>
      </c>
      <c r="K231" s="18">
        <f t="shared" si="54"/>
        <v>6.377952755905512</v>
      </c>
      <c r="L231" s="39"/>
      <c r="M231" s="3">
        <f t="shared" si="55"/>
        <v>132977.55483513797</v>
      </c>
      <c r="N231" s="7">
        <f t="shared" si="56"/>
        <v>5.910113548228354</v>
      </c>
      <c r="O231" s="1" t="str">
        <f t="shared" si="57"/>
        <v>YES</v>
      </c>
      <c r="P231" s="3">
        <f t="shared" si="58"/>
        <v>0</v>
      </c>
      <c r="Q231" s="3">
        <f t="shared" si="60"/>
        <v>132977.55483513797</v>
      </c>
      <c r="R231" s="45">
        <f t="shared" si="59"/>
        <v>5.910113548228354</v>
      </c>
    </row>
    <row r="232" spans="1:18" ht="12.75">
      <c r="A232" s="24">
        <v>205</v>
      </c>
      <c r="B232" s="1">
        <v>0</v>
      </c>
      <c r="C232" s="7">
        <v>0.31</v>
      </c>
      <c r="D232" s="7">
        <f t="shared" si="61"/>
        <v>0.23249999999999998</v>
      </c>
      <c r="E232" s="3">
        <f t="shared" si="48"/>
        <v>132977.55483513797</v>
      </c>
      <c r="F232" s="7">
        <f t="shared" si="49"/>
        <v>5.910113548228354</v>
      </c>
      <c r="G232" s="17">
        <f t="shared" si="50"/>
        <v>0</v>
      </c>
      <c r="H232" s="23">
        <f t="shared" si="51"/>
        <v>0</v>
      </c>
      <c r="I232" s="17">
        <f t="shared" si="52"/>
        <v>411.9609375</v>
      </c>
      <c r="J232" s="18">
        <f t="shared" si="53"/>
        <v>52.3125</v>
      </c>
      <c r="K232" s="18">
        <f t="shared" si="54"/>
        <v>6.377952755905512</v>
      </c>
      <c r="L232" s="39"/>
      <c r="M232" s="3">
        <f t="shared" si="55"/>
        <v>132506.90344488207</v>
      </c>
      <c r="N232" s="7">
        <f t="shared" si="56"/>
        <v>5.8891957086614255</v>
      </c>
      <c r="O232" s="1" t="str">
        <f t="shared" si="57"/>
        <v>YES</v>
      </c>
      <c r="P232" s="3">
        <f t="shared" si="58"/>
        <v>0</v>
      </c>
      <c r="Q232" s="3">
        <f t="shared" si="60"/>
        <v>132506.90344488207</v>
      </c>
      <c r="R232" s="45">
        <f t="shared" si="59"/>
        <v>5.8891957086614255</v>
      </c>
    </row>
    <row r="233" spans="1:18" ht="12.75">
      <c r="A233" s="24">
        <v>206</v>
      </c>
      <c r="B233" s="1">
        <v>0.07</v>
      </c>
      <c r="C233" s="7">
        <v>0.23</v>
      </c>
      <c r="D233" s="7">
        <f t="shared" si="61"/>
        <v>0.17250000000000001</v>
      </c>
      <c r="E233" s="3">
        <f t="shared" si="48"/>
        <v>132506.90344488207</v>
      </c>
      <c r="F233" s="7">
        <f t="shared" si="49"/>
        <v>5.8891957086614255</v>
      </c>
      <c r="G233" s="17">
        <f t="shared" si="50"/>
        <v>131.25000000000003</v>
      </c>
      <c r="H233" s="23">
        <f t="shared" si="51"/>
        <v>4192.650000000001</v>
      </c>
      <c r="I233" s="17">
        <f t="shared" si="52"/>
        <v>305.64843750000006</v>
      </c>
      <c r="J233" s="18">
        <f t="shared" si="53"/>
        <v>38.81250000000001</v>
      </c>
      <c r="K233" s="18">
        <f t="shared" si="54"/>
        <v>6.377952755905512</v>
      </c>
      <c r="L233" s="39"/>
      <c r="M233" s="3">
        <f t="shared" si="55"/>
        <v>136125</v>
      </c>
      <c r="N233" s="7">
        <f t="shared" si="56"/>
        <v>6.05</v>
      </c>
      <c r="O233" s="1" t="str">
        <f t="shared" si="57"/>
        <v>YES</v>
      </c>
      <c r="P233" s="3">
        <f t="shared" si="58"/>
        <v>0</v>
      </c>
      <c r="Q233" s="3">
        <f t="shared" si="60"/>
        <v>136125</v>
      </c>
      <c r="R233" s="45">
        <f t="shared" si="59"/>
        <v>6.05</v>
      </c>
    </row>
    <row r="234" spans="1:18" ht="12.75">
      <c r="A234" s="24">
        <v>207</v>
      </c>
      <c r="B234" s="1">
        <v>0</v>
      </c>
      <c r="C234" s="7">
        <v>0.35</v>
      </c>
      <c r="D234" s="7">
        <f t="shared" si="61"/>
        <v>0.26249999999999996</v>
      </c>
      <c r="E234" s="3">
        <f t="shared" si="48"/>
        <v>136125</v>
      </c>
      <c r="F234" s="7">
        <f t="shared" si="49"/>
        <v>6.05</v>
      </c>
      <c r="G234" s="17">
        <f t="shared" si="50"/>
        <v>0</v>
      </c>
      <c r="H234" s="23">
        <f t="shared" si="51"/>
        <v>0</v>
      </c>
      <c r="I234" s="17">
        <f t="shared" si="52"/>
        <v>465.11718749999994</v>
      </c>
      <c r="J234" s="18">
        <f t="shared" si="53"/>
        <v>59.06249999999999</v>
      </c>
      <c r="K234" s="18">
        <f t="shared" si="54"/>
        <v>6.377952755905512</v>
      </c>
      <c r="L234" s="39"/>
      <c r="M234" s="3">
        <f t="shared" si="55"/>
        <v>135594.4423597441</v>
      </c>
      <c r="N234" s="7">
        <f t="shared" si="56"/>
        <v>6.0264196604330715</v>
      </c>
      <c r="O234" s="1" t="str">
        <f t="shared" si="57"/>
        <v>YES</v>
      </c>
      <c r="P234" s="3">
        <f t="shared" si="58"/>
        <v>0</v>
      </c>
      <c r="Q234" s="3">
        <f t="shared" si="60"/>
        <v>135594.4423597441</v>
      </c>
      <c r="R234" s="45">
        <f t="shared" si="59"/>
        <v>6.0264196604330715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61"/>
        <v>0.315</v>
      </c>
      <c r="E235" s="3">
        <f t="shared" si="48"/>
        <v>135594.4423597441</v>
      </c>
      <c r="F235" s="7">
        <f t="shared" si="49"/>
        <v>6.0264196604330715</v>
      </c>
      <c r="G235" s="17">
        <f t="shared" si="50"/>
        <v>0</v>
      </c>
      <c r="H235" s="23">
        <f t="shared" si="51"/>
        <v>0</v>
      </c>
      <c r="I235" s="17">
        <f t="shared" si="52"/>
        <v>558.140625</v>
      </c>
      <c r="J235" s="18">
        <f t="shared" si="53"/>
        <v>70.875</v>
      </c>
      <c r="K235" s="18">
        <f t="shared" si="54"/>
        <v>6.377952755905512</v>
      </c>
      <c r="L235" s="39"/>
      <c r="M235" s="3">
        <f t="shared" si="55"/>
        <v>134959.0487819882</v>
      </c>
      <c r="N235" s="7">
        <f t="shared" si="56"/>
        <v>5.998179945866143</v>
      </c>
      <c r="O235" s="1" t="str">
        <f t="shared" si="57"/>
        <v>YES</v>
      </c>
      <c r="P235" s="3">
        <f t="shared" si="58"/>
        <v>0</v>
      </c>
      <c r="Q235" s="3">
        <f t="shared" si="60"/>
        <v>134959.0487819882</v>
      </c>
      <c r="R235" s="45">
        <f t="shared" si="59"/>
        <v>5.998179945866143</v>
      </c>
    </row>
    <row r="236" spans="1:18" ht="12.75">
      <c r="A236" s="24">
        <v>209</v>
      </c>
      <c r="B236" s="1">
        <v>0</v>
      </c>
      <c r="C236" s="7">
        <v>0.31</v>
      </c>
      <c r="D236" s="7">
        <f t="shared" si="61"/>
        <v>0.23249999999999998</v>
      </c>
      <c r="E236" s="3">
        <f t="shared" si="48"/>
        <v>134959.0487819882</v>
      </c>
      <c r="F236" s="7">
        <f t="shared" si="49"/>
        <v>5.998179945866143</v>
      </c>
      <c r="G236" s="17">
        <f t="shared" si="50"/>
        <v>0</v>
      </c>
      <c r="H236" s="23">
        <f t="shared" si="51"/>
        <v>0</v>
      </c>
      <c r="I236" s="17">
        <f t="shared" si="52"/>
        <v>411.9609375</v>
      </c>
      <c r="J236" s="18">
        <f t="shared" si="53"/>
        <v>52.3125</v>
      </c>
      <c r="K236" s="18">
        <f t="shared" si="54"/>
        <v>6.377952755905512</v>
      </c>
      <c r="L236" s="39"/>
      <c r="M236" s="3">
        <f t="shared" si="55"/>
        <v>134488.39739173232</v>
      </c>
      <c r="N236" s="7">
        <f t="shared" si="56"/>
        <v>5.977262106299214</v>
      </c>
      <c r="O236" s="1" t="str">
        <f t="shared" si="57"/>
        <v>YES</v>
      </c>
      <c r="P236" s="3">
        <f t="shared" si="58"/>
        <v>0</v>
      </c>
      <c r="Q236" s="3">
        <f t="shared" si="60"/>
        <v>134488.39739173232</v>
      </c>
      <c r="R236" s="45">
        <f t="shared" si="59"/>
        <v>5.977262106299214</v>
      </c>
    </row>
    <row r="237" spans="1:18" ht="12.75">
      <c r="A237" s="24">
        <v>210</v>
      </c>
      <c r="B237" s="1">
        <v>0</v>
      </c>
      <c r="C237" s="7">
        <v>0.37</v>
      </c>
      <c r="D237" s="7">
        <f t="shared" si="61"/>
        <v>0.27749999999999997</v>
      </c>
      <c r="E237" s="3">
        <f t="shared" si="48"/>
        <v>134488.39739173232</v>
      </c>
      <c r="F237" s="7">
        <f t="shared" si="49"/>
        <v>5.977262106299214</v>
      </c>
      <c r="G237" s="17">
        <f t="shared" si="50"/>
        <v>0</v>
      </c>
      <c r="H237" s="23">
        <f t="shared" si="51"/>
        <v>0</v>
      </c>
      <c r="I237" s="17">
        <f t="shared" si="52"/>
        <v>491.69531249999994</v>
      </c>
      <c r="J237" s="18">
        <f t="shared" si="53"/>
        <v>62.43749999999999</v>
      </c>
      <c r="K237" s="18">
        <f t="shared" si="54"/>
        <v>6.377952755905512</v>
      </c>
      <c r="L237" s="39"/>
      <c r="M237" s="3">
        <f t="shared" si="55"/>
        <v>133927.88662647642</v>
      </c>
      <c r="N237" s="7">
        <f t="shared" si="56"/>
        <v>5.952350516732285</v>
      </c>
      <c r="O237" s="1" t="str">
        <f t="shared" si="57"/>
        <v>YES</v>
      </c>
      <c r="P237" s="3">
        <f t="shared" si="58"/>
        <v>0</v>
      </c>
      <c r="Q237" s="3">
        <f t="shared" si="60"/>
        <v>133927.88662647642</v>
      </c>
      <c r="R237" s="45">
        <f t="shared" si="59"/>
        <v>5.952350516732285</v>
      </c>
    </row>
    <row r="238" spans="1:18" ht="12.75">
      <c r="A238" s="24">
        <v>211</v>
      </c>
      <c r="B238" s="1">
        <v>0</v>
      </c>
      <c r="C238" s="7">
        <v>0.44</v>
      </c>
      <c r="D238" s="7">
        <f t="shared" si="61"/>
        <v>0.33</v>
      </c>
      <c r="E238" s="3">
        <f t="shared" si="48"/>
        <v>133927.88662647642</v>
      </c>
      <c r="F238" s="7">
        <f t="shared" si="49"/>
        <v>5.952350516732285</v>
      </c>
      <c r="G238" s="17">
        <f t="shared" si="50"/>
        <v>0</v>
      </c>
      <c r="H238" s="23">
        <f t="shared" si="51"/>
        <v>0</v>
      </c>
      <c r="I238" s="17">
        <f t="shared" si="52"/>
        <v>584.71875</v>
      </c>
      <c r="J238" s="18">
        <f t="shared" si="53"/>
        <v>74.25</v>
      </c>
      <c r="K238" s="18">
        <f t="shared" si="54"/>
        <v>6.377952755905512</v>
      </c>
      <c r="L238" s="39"/>
      <c r="M238" s="3">
        <f t="shared" si="55"/>
        <v>133262.53992372053</v>
      </c>
      <c r="N238" s="7">
        <f t="shared" si="56"/>
        <v>5.922779552165356</v>
      </c>
      <c r="O238" s="1" t="str">
        <f t="shared" si="57"/>
        <v>YES</v>
      </c>
      <c r="P238" s="3">
        <f t="shared" si="58"/>
        <v>0</v>
      </c>
      <c r="Q238" s="3">
        <f t="shared" si="60"/>
        <v>133262.53992372053</v>
      </c>
      <c r="R238" s="45">
        <f t="shared" si="59"/>
        <v>5.922779552165356</v>
      </c>
    </row>
    <row r="239" spans="1:18" ht="12.75">
      <c r="A239" s="24">
        <v>212</v>
      </c>
      <c r="B239" s="1">
        <v>0.01</v>
      </c>
      <c r="C239" s="7">
        <v>0.38</v>
      </c>
      <c r="D239" s="7">
        <f t="shared" si="61"/>
        <v>0.28500000000000003</v>
      </c>
      <c r="E239" s="3">
        <f t="shared" si="48"/>
        <v>133262.53992372053</v>
      </c>
      <c r="F239" s="7">
        <f t="shared" si="49"/>
        <v>5.922779552165356</v>
      </c>
      <c r="G239" s="17">
        <f t="shared" si="50"/>
        <v>18.75</v>
      </c>
      <c r="H239" s="23">
        <f t="shared" si="51"/>
        <v>0</v>
      </c>
      <c r="I239" s="17">
        <f t="shared" si="52"/>
        <v>504.98437500000006</v>
      </c>
      <c r="J239" s="18">
        <f t="shared" si="53"/>
        <v>64.12500000000001</v>
      </c>
      <c r="K239" s="18">
        <f t="shared" si="54"/>
        <v>6.377952755905512</v>
      </c>
      <c r="L239" s="39"/>
      <c r="M239" s="3">
        <f t="shared" si="55"/>
        <v>132705.80259596463</v>
      </c>
      <c r="N239" s="7">
        <f t="shared" si="56"/>
        <v>5.898035670931762</v>
      </c>
      <c r="O239" s="1" t="str">
        <f t="shared" si="57"/>
        <v>YES</v>
      </c>
      <c r="P239" s="3">
        <f t="shared" si="58"/>
        <v>0</v>
      </c>
      <c r="Q239" s="3">
        <f t="shared" si="60"/>
        <v>132705.80259596463</v>
      </c>
      <c r="R239" s="45">
        <f t="shared" si="59"/>
        <v>5.898035670931762</v>
      </c>
    </row>
    <row r="240" spans="1:18" ht="12.75">
      <c r="A240" s="24">
        <v>213</v>
      </c>
      <c r="B240" s="1">
        <v>0</v>
      </c>
      <c r="C240" s="7">
        <v>0.37</v>
      </c>
      <c r="D240" s="7">
        <f t="shared" si="61"/>
        <v>0.27749999999999997</v>
      </c>
      <c r="E240" s="3">
        <f t="shared" si="48"/>
        <v>132705.80259596463</v>
      </c>
      <c r="F240" s="7">
        <f t="shared" si="49"/>
        <v>5.898035670931762</v>
      </c>
      <c r="G240" s="17">
        <f t="shared" si="50"/>
        <v>0</v>
      </c>
      <c r="H240" s="23">
        <f t="shared" si="51"/>
        <v>0</v>
      </c>
      <c r="I240" s="17">
        <f t="shared" si="52"/>
        <v>491.69531249999994</v>
      </c>
      <c r="J240" s="18">
        <f t="shared" si="53"/>
        <v>62.43749999999999</v>
      </c>
      <c r="K240" s="18">
        <f t="shared" si="54"/>
        <v>6.377952755905512</v>
      </c>
      <c r="L240" s="39"/>
      <c r="M240" s="3">
        <f t="shared" si="55"/>
        <v>132145.29183070874</v>
      </c>
      <c r="N240" s="7">
        <f t="shared" si="56"/>
        <v>5.873124081364833</v>
      </c>
      <c r="O240" s="1" t="str">
        <f t="shared" si="57"/>
        <v>YES</v>
      </c>
      <c r="P240" s="3">
        <f t="shared" si="58"/>
        <v>0</v>
      </c>
      <c r="Q240" s="3">
        <f t="shared" si="60"/>
        <v>132145.29183070874</v>
      </c>
      <c r="R240" s="45">
        <f t="shared" si="59"/>
        <v>5.873124081364833</v>
      </c>
    </row>
    <row r="241" spans="1:18" ht="12.75">
      <c r="A241" s="24">
        <v>214</v>
      </c>
      <c r="B241" s="1">
        <v>0</v>
      </c>
      <c r="C241" s="7">
        <v>0.42</v>
      </c>
      <c r="D241" s="7">
        <f t="shared" si="61"/>
        <v>0.315</v>
      </c>
      <c r="E241" s="3">
        <f t="shared" si="48"/>
        <v>132145.29183070874</v>
      </c>
      <c r="F241" s="7">
        <f t="shared" si="49"/>
        <v>5.873124081364833</v>
      </c>
      <c r="G241" s="17">
        <f t="shared" si="50"/>
        <v>0</v>
      </c>
      <c r="H241" s="23">
        <f t="shared" si="51"/>
        <v>0</v>
      </c>
      <c r="I241" s="17">
        <f t="shared" si="52"/>
        <v>558.140625</v>
      </c>
      <c r="J241" s="18">
        <f t="shared" si="53"/>
        <v>70.875</v>
      </c>
      <c r="K241" s="18">
        <f t="shared" si="54"/>
        <v>6.377952755905512</v>
      </c>
      <c r="L241" s="39"/>
      <c r="M241" s="3">
        <f t="shared" si="55"/>
        <v>131509.89825295284</v>
      </c>
      <c r="N241" s="7">
        <f t="shared" si="56"/>
        <v>5.8448843667979045</v>
      </c>
      <c r="O241" s="1" t="str">
        <f t="shared" si="57"/>
        <v>YES</v>
      </c>
      <c r="P241" s="3">
        <f t="shared" si="58"/>
        <v>0</v>
      </c>
      <c r="Q241" s="3">
        <f t="shared" si="60"/>
        <v>131509.89825295284</v>
      </c>
      <c r="R241" s="45">
        <f t="shared" si="59"/>
        <v>5.8448843667979045</v>
      </c>
    </row>
    <row r="242" spans="1:18" ht="12.75">
      <c r="A242" s="24">
        <v>215</v>
      </c>
      <c r="B242" s="1">
        <v>0</v>
      </c>
      <c r="C242" s="7">
        <v>0.45</v>
      </c>
      <c r="D242" s="7">
        <f t="shared" si="61"/>
        <v>0.3375</v>
      </c>
      <c r="E242" s="3">
        <f t="shared" si="48"/>
        <v>131509.89825295284</v>
      </c>
      <c r="F242" s="7">
        <f t="shared" si="49"/>
        <v>5.8448843667979045</v>
      </c>
      <c r="G242" s="17">
        <f t="shared" si="50"/>
        <v>0</v>
      </c>
      <c r="H242" s="23">
        <f t="shared" si="51"/>
        <v>0</v>
      </c>
      <c r="I242" s="17">
        <f t="shared" si="52"/>
        <v>598.0078125</v>
      </c>
      <c r="J242" s="18">
        <f t="shared" si="53"/>
        <v>75.9375</v>
      </c>
      <c r="K242" s="18">
        <f t="shared" si="54"/>
        <v>6.377952755905512</v>
      </c>
      <c r="L242" s="39"/>
      <c r="M242" s="3">
        <f t="shared" si="55"/>
        <v>130829.57498769693</v>
      </c>
      <c r="N242" s="7">
        <f t="shared" si="56"/>
        <v>5.814647777230975</v>
      </c>
      <c r="O242" s="1" t="str">
        <f t="shared" si="57"/>
        <v>YES</v>
      </c>
      <c r="P242" s="3">
        <f t="shared" si="58"/>
        <v>0</v>
      </c>
      <c r="Q242" s="3">
        <f t="shared" si="60"/>
        <v>130829.57498769693</v>
      </c>
      <c r="R242" s="45">
        <f t="shared" si="59"/>
        <v>5.814647777230975</v>
      </c>
    </row>
    <row r="243" spans="1:18" ht="12.75">
      <c r="A243" s="24">
        <v>216</v>
      </c>
      <c r="B243" s="1">
        <v>0</v>
      </c>
      <c r="C243" s="7">
        <v>0.43</v>
      </c>
      <c r="D243" s="7">
        <f t="shared" si="61"/>
        <v>0.3225</v>
      </c>
      <c r="E243" s="3">
        <f t="shared" si="48"/>
        <v>130829.57498769693</v>
      </c>
      <c r="F243" s="7">
        <f t="shared" si="49"/>
        <v>5.814647777230975</v>
      </c>
      <c r="G243" s="17">
        <f t="shared" si="50"/>
        <v>0</v>
      </c>
      <c r="H243" s="23">
        <f t="shared" si="51"/>
        <v>0</v>
      </c>
      <c r="I243" s="17">
        <f t="shared" si="52"/>
        <v>571.4296875</v>
      </c>
      <c r="J243" s="18">
        <f t="shared" si="53"/>
        <v>72.5625</v>
      </c>
      <c r="K243" s="18">
        <f t="shared" si="54"/>
        <v>6.377952755905512</v>
      </c>
      <c r="L243" s="39"/>
      <c r="M243" s="3">
        <f t="shared" si="55"/>
        <v>130179.20484744103</v>
      </c>
      <c r="N243" s="7">
        <f t="shared" si="56"/>
        <v>5.785742437664045</v>
      </c>
      <c r="O243" s="1" t="str">
        <f t="shared" si="57"/>
        <v>YES</v>
      </c>
      <c r="P243" s="3">
        <f t="shared" si="58"/>
        <v>0</v>
      </c>
      <c r="Q243" s="3">
        <f t="shared" si="60"/>
        <v>130179.20484744103</v>
      </c>
      <c r="R243" s="45">
        <f t="shared" si="59"/>
        <v>5.785742437664045</v>
      </c>
    </row>
    <row r="244" spans="1:18" ht="12.75">
      <c r="A244" s="24">
        <v>217</v>
      </c>
      <c r="B244" s="1">
        <v>0</v>
      </c>
      <c r="C244" s="7">
        <v>0.49</v>
      </c>
      <c r="D244" s="7">
        <f t="shared" si="61"/>
        <v>0.3675</v>
      </c>
      <c r="E244" s="3">
        <f t="shared" si="48"/>
        <v>130179.20484744103</v>
      </c>
      <c r="F244" s="7">
        <f t="shared" si="49"/>
        <v>5.785742437664045</v>
      </c>
      <c r="G244" s="17">
        <f t="shared" si="50"/>
        <v>0</v>
      </c>
      <c r="H244" s="23">
        <f t="shared" si="51"/>
        <v>0</v>
      </c>
      <c r="I244" s="17">
        <f t="shared" si="52"/>
        <v>651.1640625</v>
      </c>
      <c r="J244" s="18">
        <f t="shared" si="53"/>
        <v>82.6875</v>
      </c>
      <c r="K244" s="18">
        <f t="shared" si="54"/>
        <v>6.377952755905512</v>
      </c>
      <c r="L244" s="39"/>
      <c r="M244" s="3">
        <f t="shared" si="55"/>
        <v>129438.97533218512</v>
      </c>
      <c r="N244" s="7">
        <f t="shared" si="56"/>
        <v>5.752843348097116</v>
      </c>
      <c r="O244" s="1" t="str">
        <f t="shared" si="57"/>
        <v>YES</v>
      </c>
      <c r="P244" s="3">
        <f t="shared" si="58"/>
        <v>0</v>
      </c>
      <c r="Q244" s="3">
        <f t="shared" si="60"/>
        <v>129438.97533218512</v>
      </c>
      <c r="R244" s="45">
        <f t="shared" si="59"/>
        <v>5.752843348097116</v>
      </c>
    </row>
    <row r="245" spans="1:18" ht="12.75">
      <c r="A245" s="24">
        <v>218</v>
      </c>
      <c r="B245" s="1">
        <v>0</v>
      </c>
      <c r="C245" s="7">
        <v>0.48</v>
      </c>
      <c r="D245" s="7">
        <f t="shared" si="61"/>
        <v>0.36</v>
      </c>
      <c r="E245" s="3">
        <f t="shared" si="48"/>
        <v>129438.97533218512</v>
      </c>
      <c r="F245" s="7">
        <f t="shared" si="49"/>
        <v>5.752843348097116</v>
      </c>
      <c r="G245" s="17">
        <f t="shared" si="50"/>
        <v>0</v>
      </c>
      <c r="H245" s="23">
        <f t="shared" si="51"/>
        <v>0</v>
      </c>
      <c r="I245" s="17">
        <f t="shared" si="52"/>
        <v>637.875</v>
      </c>
      <c r="J245" s="18">
        <f t="shared" si="53"/>
        <v>81</v>
      </c>
      <c r="K245" s="18">
        <f t="shared" si="54"/>
        <v>6.377952755905512</v>
      </c>
      <c r="L245" s="39"/>
      <c r="M245" s="3">
        <f t="shared" si="55"/>
        <v>128713.72237942921</v>
      </c>
      <c r="N245" s="7">
        <f t="shared" si="56"/>
        <v>5.720609883530187</v>
      </c>
      <c r="O245" s="1" t="str">
        <f t="shared" si="57"/>
        <v>YES</v>
      </c>
      <c r="P245" s="3">
        <f t="shared" si="58"/>
        <v>0</v>
      </c>
      <c r="Q245" s="3">
        <f t="shared" si="60"/>
        <v>128713.72237942921</v>
      </c>
      <c r="R245" s="45">
        <f t="shared" si="59"/>
        <v>5.720609883530187</v>
      </c>
    </row>
    <row r="246" spans="1:18" ht="12.75">
      <c r="A246" s="24">
        <v>219</v>
      </c>
      <c r="B246" s="1">
        <v>0</v>
      </c>
      <c r="C246" s="7">
        <v>0.48</v>
      </c>
      <c r="D246" s="7">
        <f t="shared" si="61"/>
        <v>0.36</v>
      </c>
      <c r="E246" s="3">
        <f t="shared" si="48"/>
        <v>128713.72237942921</v>
      </c>
      <c r="F246" s="7">
        <f t="shared" si="49"/>
        <v>5.720609883530187</v>
      </c>
      <c r="G246" s="17">
        <f t="shared" si="50"/>
        <v>0</v>
      </c>
      <c r="H246" s="23">
        <f t="shared" si="51"/>
        <v>0</v>
      </c>
      <c r="I246" s="17">
        <f t="shared" si="52"/>
        <v>637.875</v>
      </c>
      <c r="J246" s="18">
        <f t="shared" si="53"/>
        <v>81</v>
      </c>
      <c r="K246" s="18">
        <f t="shared" si="54"/>
        <v>6.377952755905512</v>
      </c>
      <c r="L246" s="39"/>
      <c r="M246" s="3">
        <f t="shared" si="55"/>
        <v>127988.4694266733</v>
      </c>
      <c r="N246" s="7">
        <f t="shared" si="56"/>
        <v>5.688376418963258</v>
      </c>
      <c r="O246" s="1" t="str">
        <f t="shared" si="57"/>
        <v>YES</v>
      </c>
      <c r="P246" s="3">
        <f t="shared" si="58"/>
        <v>0</v>
      </c>
      <c r="Q246" s="3">
        <f t="shared" si="60"/>
        <v>127988.4694266733</v>
      </c>
      <c r="R246" s="45">
        <f t="shared" si="59"/>
        <v>5.688376418963258</v>
      </c>
    </row>
    <row r="247" spans="1:18" ht="12.75">
      <c r="A247" s="24">
        <v>220</v>
      </c>
      <c r="B247" s="1">
        <v>0</v>
      </c>
      <c r="C247" s="7">
        <v>0.51</v>
      </c>
      <c r="D247" s="7">
        <f t="shared" si="61"/>
        <v>0.3825</v>
      </c>
      <c r="E247" s="3">
        <f t="shared" si="48"/>
        <v>127988.4694266733</v>
      </c>
      <c r="F247" s="7">
        <f t="shared" si="49"/>
        <v>5.688376418963258</v>
      </c>
      <c r="G247" s="17">
        <f t="shared" si="50"/>
        <v>0</v>
      </c>
      <c r="H247" s="23">
        <f t="shared" si="51"/>
        <v>0</v>
      </c>
      <c r="I247" s="17">
        <f t="shared" si="52"/>
        <v>677.7421875</v>
      </c>
      <c r="J247" s="18">
        <f t="shared" si="53"/>
        <v>86.0625</v>
      </c>
      <c r="K247" s="18">
        <f t="shared" si="54"/>
        <v>6.377952755905512</v>
      </c>
      <c r="L247" s="39"/>
      <c r="M247" s="3">
        <f t="shared" si="55"/>
        <v>127218.28678641739</v>
      </c>
      <c r="N247" s="7">
        <f t="shared" si="56"/>
        <v>5.6541460793963285</v>
      </c>
      <c r="O247" s="1" t="str">
        <f t="shared" si="57"/>
        <v>YES</v>
      </c>
      <c r="P247" s="3">
        <f t="shared" si="58"/>
        <v>0</v>
      </c>
      <c r="Q247" s="3">
        <f t="shared" si="60"/>
        <v>127218.28678641739</v>
      </c>
      <c r="R247" s="45">
        <f t="shared" si="59"/>
        <v>5.6541460793963285</v>
      </c>
    </row>
    <row r="248" spans="1:18" ht="12.75">
      <c r="A248" s="24">
        <v>221</v>
      </c>
      <c r="B248" s="1">
        <v>0</v>
      </c>
      <c r="C248" s="7">
        <v>0.45</v>
      </c>
      <c r="D248" s="7">
        <f t="shared" si="61"/>
        <v>0.3375</v>
      </c>
      <c r="E248" s="3">
        <f t="shared" si="48"/>
        <v>127218.28678641739</v>
      </c>
      <c r="F248" s="7">
        <f t="shared" si="49"/>
        <v>5.6541460793963285</v>
      </c>
      <c r="G248" s="17">
        <f t="shared" si="50"/>
        <v>0</v>
      </c>
      <c r="H248" s="23">
        <f t="shared" si="51"/>
        <v>0</v>
      </c>
      <c r="I248" s="17">
        <f t="shared" si="52"/>
        <v>598.0078125</v>
      </c>
      <c r="J248" s="18">
        <f t="shared" si="53"/>
        <v>75.9375</v>
      </c>
      <c r="K248" s="18">
        <f t="shared" si="54"/>
        <v>6.377952755905512</v>
      </c>
      <c r="L248" s="39"/>
      <c r="M248" s="3">
        <f t="shared" si="55"/>
        <v>126537.96352116148</v>
      </c>
      <c r="N248" s="7">
        <f t="shared" si="56"/>
        <v>5.6239094898293995</v>
      </c>
      <c r="O248" s="1" t="str">
        <f t="shared" si="57"/>
        <v>YES</v>
      </c>
      <c r="P248" s="3">
        <f t="shared" si="58"/>
        <v>0</v>
      </c>
      <c r="Q248" s="3">
        <f t="shared" si="60"/>
        <v>126537.96352116148</v>
      </c>
      <c r="R248" s="45">
        <f t="shared" si="59"/>
        <v>5.6239094898293995</v>
      </c>
    </row>
    <row r="249" spans="1:18" ht="12.75">
      <c r="A249" s="24">
        <v>222</v>
      </c>
      <c r="B249" s="1">
        <v>0</v>
      </c>
      <c r="C249" s="7">
        <v>0.38</v>
      </c>
      <c r="D249" s="7">
        <f t="shared" si="61"/>
        <v>0.28500000000000003</v>
      </c>
      <c r="E249" s="3">
        <f t="shared" si="48"/>
        <v>126537.96352116148</v>
      </c>
      <c r="F249" s="7">
        <f t="shared" si="49"/>
        <v>5.6239094898293995</v>
      </c>
      <c r="G249" s="17">
        <f t="shared" si="50"/>
        <v>0</v>
      </c>
      <c r="H249" s="23">
        <f t="shared" si="51"/>
        <v>0</v>
      </c>
      <c r="I249" s="17">
        <f t="shared" si="52"/>
        <v>504.98437500000006</v>
      </c>
      <c r="J249" s="18">
        <f t="shared" si="53"/>
        <v>64.12500000000001</v>
      </c>
      <c r="K249" s="18">
        <f t="shared" si="54"/>
        <v>6.377952755905512</v>
      </c>
      <c r="L249" s="39"/>
      <c r="M249" s="3">
        <f t="shared" si="55"/>
        <v>125962.47619340557</v>
      </c>
      <c r="N249" s="7">
        <f t="shared" si="56"/>
        <v>5.59833227526247</v>
      </c>
      <c r="O249" s="1" t="str">
        <f t="shared" si="57"/>
        <v>YES</v>
      </c>
      <c r="P249" s="3">
        <f t="shared" si="58"/>
        <v>0</v>
      </c>
      <c r="Q249" s="3">
        <f t="shared" si="60"/>
        <v>125962.47619340557</v>
      </c>
      <c r="R249" s="45">
        <f t="shared" si="59"/>
        <v>5.59833227526247</v>
      </c>
    </row>
    <row r="250" spans="1:18" ht="12.75">
      <c r="A250" s="24">
        <v>223</v>
      </c>
      <c r="B250" s="1">
        <v>0</v>
      </c>
      <c r="C250" s="7">
        <v>0.47</v>
      </c>
      <c r="D250" s="7">
        <f t="shared" si="61"/>
        <v>0.3525</v>
      </c>
      <c r="E250" s="3">
        <f t="shared" si="48"/>
        <v>125962.47619340557</v>
      </c>
      <c r="F250" s="7">
        <f t="shared" si="49"/>
        <v>5.59833227526247</v>
      </c>
      <c r="G250" s="17">
        <f t="shared" si="50"/>
        <v>0</v>
      </c>
      <c r="H250" s="23">
        <f t="shared" si="51"/>
        <v>0</v>
      </c>
      <c r="I250" s="17">
        <f t="shared" si="52"/>
        <v>624.5859375</v>
      </c>
      <c r="J250" s="18">
        <f t="shared" si="53"/>
        <v>79.3125</v>
      </c>
      <c r="K250" s="18">
        <f t="shared" si="54"/>
        <v>6.377952755905512</v>
      </c>
      <c r="L250" s="39"/>
      <c r="M250" s="3">
        <f t="shared" si="55"/>
        <v>125252.19980314966</v>
      </c>
      <c r="N250" s="7">
        <f t="shared" si="56"/>
        <v>5.56676443569554</v>
      </c>
      <c r="O250" s="1" t="str">
        <f t="shared" si="57"/>
        <v>YES</v>
      </c>
      <c r="P250" s="3">
        <f t="shared" si="58"/>
        <v>0</v>
      </c>
      <c r="Q250" s="3">
        <f t="shared" si="60"/>
        <v>125252.19980314966</v>
      </c>
      <c r="R250" s="45">
        <f t="shared" si="59"/>
        <v>5.56676443569554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61"/>
        <v>0.33</v>
      </c>
      <c r="E251" s="3">
        <f t="shared" si="48"/>
        <v>125252.19980314966</v>
      </c>
      <c r="F251" s="7">
        <f t="shared" si="49"/>
        <v>5.56676443569554</v>
      </c>
      <c r="G251" s="17">
        <f t="shared" si="50"/>
        <v>0</v>
      </c>
      <c r="H251" s="23">
        <f t="shared" si="51"/>
        <v>0</v>
      </c>
      <c r="I251" s="17">
        <f t="shared" si="52"/>
        <v>584.71875</v>
      </c>
      <c r="J251" s="18">
        <f t="shared" si="53"/>
        <v>74.25</v>
      </c>
      <c r="K251" s="18">
        <f t="shared" si="54"/>
        <v>6.377952755905512</v>
      </c>
      <c r="L251" s="39"/>
      <c r="M251" s="3">
        <f t="shared" si="55"/>
        <v>124586.85310039375</v>
      </c>
      <c r="N251" s="7">
        <f t="shared" si="56"/>
        <v>5.537193471128611</v>
      </c>
      <c r="O251" s="1" t="str">
        <f t="shared" si="57"/>
        <v>YES</v>
      </c>
      <c r="P251" s="3">
        <f t="shared" si="58"/>
        <v>0</v>
      </c>
      <c r="Q251" s="3">
        <f t="shared" si="60"/>
        <v>124586.85310039375</v>
      </c>
      <c r="R251" s="45">
        <f t="shared" si="59"/>
        <v>5.537193471128611</v>
      </c>
    </row>
    <row r="252" spans="1:18" ht="12.75">
      <c r="A252" s="24">
        <v>225</v>
      </c>
      <c r="B252" s="1">
        <v>0</v>
      </c>
      <c r="C252" s="7">
        <v>0.31</v>
      </c>
      <c r="D252" s="7">
        <f t="shared" si="61"/>
        <v>0.23249999999999998</v>
      </c>
      <c r="E252" s="3">
        <f t="shared" si="48"/>
        <v>124586.85310039375</v>
      </c>
      <c r="F252" s="7">
        <f t="shared" si="49"/>
        <v>5.537193471128611</v>
      </c>
      <c r="G252" s="17">
        <f t="shared" si="50"/>
        <v>0</v>
      </c>
      <c r="H252" s="23">
        <f t="shared" si="51"/>
        <v>0</v>
      </c>
      <c r="I252" s="17">
        <f t="shared" si="52"/>
        <v>411.9609375</v>
      </c>
      <c r="J252" s="18">
        <f t="shared" si="53"/>
        <v>52.3125</v>
      </c>
      <c r="K252" s="18">
        <f t="shared" si="54"/>
        <v>6.377952755905512</v>
      </c>
      <c r="L252" s="39"/>
      <c r="M252" s="3">
        <f t="shared" si="55"/>
        <v>124116.20171013784</v>
      </c>
      <c r="N252" s="7">
        <f t="shared" si="56"/>
        <v>5.516275631561682</v>
      </c>
      <c r="O252" s="1" t="str">
        <f t="shared" si="57"/>
        <v>YES</v>
      </c>
      <c r="P252" s="3">
        <f t="shared" si="58"/>
        <v>0</v>
      </c>
      <c r="Q252" s="3">
        <f t="shared" si="60"/>
        <v>124116.20171013784</v>
      </c>
      <c r="R252" s="45">
        <f t="shared" si="59"/>
        <v>5.516275631561682</v>
      </c>
    </row>
    <row r="253" spans="1:18" ht="12.75">
      <c r="A253" s="24">
        <v>226</v>
      </c>
      <c r="B253" s="1">
        <v>0</v>
      </c>
      <c r="C253" s="7">
        <v>0.37</v>
      </c>
      <c r="D253" s="7">
        <f t="shared" si="61"/>
        <v>0.27749999999999997</v>
      </c>
      <c r="E253" s="3">
        <f t="shared" si="48"/>
        <v>124116.20171013784</v>
      </c>
      <c r="F253" s="7">
        <f t="shared" si="49"/>
        <v>5.516275631561682</v>
      </c>
      <c r="G253" s="17">
        <f t="shared" si="50"/>
        <v>0</v>
      </c>
      <c r="H253" s="23">
        <f t="shared" si="51"/>
        <v>0</v>
      </c>
      <c r="I253" s="17">
        <f t="shared" si="52"/>
        <v>491.69531249999994</v>
      </c>
      <c r="J253" s="18">
        <f t="shared" si="53"/>
        <v>62.43749999999999</v>
      </c>
      <c r="K253" s="18">
        <f t="shared" si="54"/>
        <v>6.377952755905512</v>
      </c>
      <c r="L253" s="39"/>
      <c r="M253" s="3">
        <f t="shared" si="55"/>
        <v>123555.69094488194</v>
      </c>
      <c r="N253" s="7">
        <f t="shared" si="56"/>
        <v>5.4913640419947525</v>
      </c>
      <c r="O253" s="1" t="str">
        <f t="shared" si="57"/>
        <v>YES</v>
      </c>
      <c r="P253" s="3">
        <f t="shared" si="58"/>
        <v>0</v>
      </c>
      <c r="Q253" s="3">
        <f t="shared" si="60"/>
        <v>123555.69094488194</v>
      </c>
      <c r="R253" s="45">
        <f t="shared" si="59"/>
        <v>5.4913640419947525</v>
      </c>
    </row>
    <row r="254" spans="1:18" ht="12.75">
      <c r="A254" s="24">
        <v>227</v>
      </c>
      <c r="B254" s="1">
        <v>0</v>
      </c>
      <c r="C254" s="7">
        <v>0.27</v>
      </c>
      <c r="D254" s="7">
        <f t="shared" si="61"/>
        <v>0.2025</v>
      </c>
      <c r="E254" s="3">
        <f t="shared" si="48"/>
        <v>123555.69094488194</v>
      </c>
      <c r="F254" s="7">
        <f t="shared" si="49"/>
        <v>5.4913640419947525</v>
      </c>
      <c r="G254" s="17">
        <f t="shared" si="50"/>
        <v>0</v>
      </c>
      <c r="H254" s="23">
        <f t="shared" si="51"/>
        <v>0</v>
      </c>
      <c r="I254" s="17">
        <f t="shared" si="52"/>
        <v>358.8046875</v>
      </c>
      <c r="J254" s="18">
        <f t="shared" si="53"/>
        <v>45.5625</v>
      </c>
      <c r="K254" s="18">
        <f t="shared" si="54"/>
        <v>6.377952755905512</v>
      </c>
      <c r="L254" s="39"/>
      <c r="M254" s="3">
        <f t="shared" si="55"/>
        <v>123144.94580462603</v>
      </c>
      <c r="N254" s="7">
        <f t="shared" si="56"/>
        <v>5.473108702427823</v>
      </c>
      <c r="O254" s="1" t="str">
        <f t="shared" si="57"/>
        <v>YES</v>
      </c>
      <c r="P254" s="3">
        <f t="shared" si="58"/>
        <v>0</v>
      </c>
      <c r="Q254" s="3">
        <f t="shared" si="60"/>
        <v>123144.94580462603</v>
      </c>
      <c r="R254" s="45">
        <f t="shared" si="59"/>
        <v>5.473108702427823</v>
      </c>
    </row>
    <row r="255" spans="1:18" ht="12.75">
      <c r="A255" s="24">
        <v>228</v>
      </c>
      <c r="B255" s="1">
        <v>0</v>
      </c>
      <c r="C255" s="7">
        <v>0.37</v>
      </c>
      <c r="D255" s="7">
        <f t="shared" si="61"/>
        <v>0.27749999999999997</v>
      </c>
      <c r="E255" s="3">
        <f t="shared" si="48"/>
        <v>123144.94580462603</v>
      </c>
      <c r="F255" s="7">
        <f t="shared" si="49"/>
        <v>5.473108702427823</v>
      </c>
      <c r="G255" s="17">
        <f t="shared" si="50"/>
        <v>0</v>
      </c>
      <c r="H255" s="23">
        <f t="shared" si="51"/>
        <v>0</v>
      </c>
      <c r="I255" s="17">
        <f t="shared" si="52"/>
        <v>491.69531249999994</v>
      </c>
      <c r="J255" s="18">
        <f t="shared" si="53"/>
        <v>62.43749999999999</v>
      </c>
      <c r="K255" s="18">
        <f t="shared" si="54"/>
        <v>6.377952755905512</v>
      </c>
      <c r="L255" s="39"/>
      <c r="M255" s="3">
        <f t="shared" si="55"/>
        <v>122584.43503937012</v>
      </c>
      <c r="N255" s="7">
        <f t="shared" si="56"/>
        <v>5.448197112860894</v>
      </c>
      <c r="O255" s="1" t="str">
        <f t="shared" si="57"/>
        <v>YES</v>
      </c>
      <c r="P255" s="3">
        <f t="shared" si="58"/>
        <v>0</v>
      </c>
      <c r="Q255" s="3">
        <f t="shared" si="60"/>
        <v>122584.43503937012</v>
      </c>
      <c r="R255" s="45">
        <f t="shared" si="59"/>
        <v>5.448197112860894</v>
      </c>
    </row>
    <row r="256" spans="1:18" ht="12.75">
      <c r="A256" s="24">
        <v>229</v>
      </c>
      <c r="B256" s="1">
        <v>0</v>
      </c>
      <c r="C256" s="7">
        <v>0.37</v>
      </c>
      <c r="D256" s="7">
        <f t="shared" si="61"/>
        <v>0.27749999999999997</v>
      </c>
      <c r="E256" s="3">
        <f t="shared" si="48"/>
        <v>122584.43503937012</v>
      </c>
      <c r="F256" s="7">
        <f t="shared" si="49"/>
        <v>5.448197112860894</v>
      </c>
      <c r="G256" s="17">
        <f t="shared" si="50"/>
        <v>0</v>
      </c>
      <c r="H256" s="23">
        <f t="shared" si="51"/>
        <v>0</v>
      </c>
      <c r="I256" s="17">
        <f t="shared" si="52"/>
        <v>491.69531249999994</v>
      </c>
      <c r="J256" s="18">
        <f t="shared" si="53"/>
        <v>62.43749999999999</v>
      </c>
      <c r="K256" s="18">
        <f t="shared" si="54"/>
        <v>6.377952755905512</v>
      </c>
      <c r="L256" s="39"/>
      <c r="M256" s="3">
        <f t="shared" si="55"/>
        <v>122023.92427411421</v>
      </c>
      <c r="N256" s="7">
        <f t="shared" si="56"/>
        <v>5.4232855232939645</v>
      </c>
      <c r="O256" s="1" t="str">
        <f t="shared" si="57"/>
        <v>YES</v>
      </c>
      <c r="P256" s="3">
        <f t="shared" si="58"/>
        <v>0</v>
      </c>
      <c r="Q256" s="3">
        <f t="shared" si="60"/>
        <v>122023.92427411421</v>
      </c>
      <c r="R256" s="45">
        <f t="shared" si="59"/>
        <v>5.4232855232939645</v>
      </c>
    </row>
    <row r="257" spans="1:18" ht="12.75">
      <c r="A257" s="24">
        <v>230</v>
      </c>
      <c r="B257" s="1">
        <v>0.17</v>
      </c>
      <c r="C257" s="7">
        <v>0.36</v>
      </c>
      <c r="D257" s="7">
        <f t="shared" si="61"/>
        <v>0.27</v>
      </c>
      <c r="E257" s="3">
        <f t="shared" si="48"/>
        <v>122023.92427411421</v>
      </c>
      <c r="F257" s="7">
        <f t="shared" si="49"/>
        <v>5.4232855232939645</v>
      </c>
      <c r="G257" s="17">
        <f t="shared" si="50"/>
        <v>318.75000000000006</v>
      </c>
      <c r="H257" s="23">
        <f t="shared" si="51"/>
        <v>10182.150000000001</v>
      </c>
      <c r="I257" s="17">
        <f t="shared" si="52"/>
        <v>478.40625</v>
      </c>
      <c r="J257" s="18">
        <f t="shared" si="53"/>
        <v>60.75</v>
      </c>
      <c r="K257" s="18">
        <f t="shared" si="54"/>
        <v>6.377952755905512</v>
      </c>
      <c r="L257" s="39"/>
      <c r="M257" s="3">
        <f t="shared" si="55"/>
        <v>131979.29007135832</v>
      </c>
      <c r="N257" s="7">
        <f t="shared" si="56"/>
        <v>5.865746225393703</v>
      </c>
      <c r="O257" s="1" t="str">
        <f t="shared" si="57"/>
        <v>YES</v>
      </c>
      <c r="P257" s="3">
        <f t="shared" si="58"/>
        <v>0</v>
      </c>
      <c r="Q257" s="3">
        <f t="shared" si="60"/>
        <v>131979.29007135832</v>
      </c>
      <c r="R257" s="45">
        <f t="shared" si="59"/>
        <v>5.865746225393703</v>
      </c>
    </row>
    <row r="258" spans="1:18" ht="12.75">
      <c r="A258" s="24">
        <v>231</v>
      </c>
      <c r="B258" s="1">
        <v>0.29</v>
      </c>
      <c r="C258" s="7">
        <v>0.37</v>
      </c>
      <c r="D258" s="7">
        <f t="shared" si="61"/>
        <v>0.27749999999999997</v>
      </c>
      <c r="E258" s="3">
        <f t="shared" si="48"/>
        <v>131979.29007135832</v>
      </c>
      <c r="F258" s="7">
        <f t="shared" si="49"/>
        <v>5.865746225393703</v>
      </c>
      <c r="G258" s="17">
        <f t="shared" si="50"/>
        <v>543.75</v>
      </c>
      <c r="H258" s="23">
        <f t="shared" si="51"/>
        <v>17369.549999999996</v>
      </c>
      <c r="I258" s="17">
        <f t="shared" si="52"/>
        <v>491.69531249999994</v>
      </c>
      <c r="J258" s="18">
        <f t="shared" si="53"/>
        <v>62.43749999999999</v>
      </c>
      <c r="K258" s="18">
        <f t="shared" si="54"/>
        <v>6.377952755905512</v>
      </c>
      <c r="L258" s="39"/>
      <c r="M258" s="3">
        <f t="shared" si="55"/>
        <v>136125</v>
      </c>
      <c r="N258" s="7">
        <f t="shared" si="56"/>
        <v>6.05</v>
      </c>
      <c r="O258" s="1" t="str">
        <f t="shared" si="57"/>
        <v>YES</v>
      </c>
      <c r="P258" s="3">
        <f t="shared" si="58"/>
        <v>0</v>
      </c>
      <c r="Q258" s="3">
        <f t="shared" si="60"/>
        <v>136125</v>
      </c>
      <c r="R258" s="45">
        <f t="shared" si="59"/>
        <v>6.05</v>
      </c>
    </row>
    <row r="259" spans="1:18" ht="12.75">
      <c r="A259" s="24">
        <v>232</v>
      </c>
      <c r="B259" s="1">
        <v>0.27</v>
      </c>
      <c r="C259" s="7">
        <v>0.14</v>
      </c>
      <c r="D259" s="7">
        <f t="shared" si="61"/>
        <v>0.10500000000000001</v>
      </c>
      <c r="E259" s="3">
        <f t="shared" si="48"/>
        <v>136125</v>
      </c>
      <c r="F259" s="7">
        <f t="shared" si="49"/>
        <v>6.05</v>
      </c>
      <c r="G259" s="17">
        <f t="shared" si="50"/>
        <v>506.25</v>
      </c>
      <c r="H259" s="23">
        <f t="shared" si="51"/>
        <v>16171.65</v>
      </c>
      <c r="I259" s="17">
        <f t="shared" si="52"/>
        <v>186.046875</v>
      </c>
      <c r="J259" s="18">
        <f t="shared" si="53"/>
        <v>23.625</v>
      </c>
      <c r="K259" s="18">
        <f t="shared" si="54"/>
        <v>6.377952755905512</v>
      </c>
      <c r="L259" s="39"/>
      <c r="M259" s="3">
        <f t="shared" si="55"/>
        <v>136125</v>
      </c>
      <c r="N259" s="7">
        <f t="shared" si="56"/>
        <v>6.05</v>
      </c>
      <c r="O259" s="1" t="str">
        <f t="shared" si="57"/>
        <v>YES</v>
      </c>
      <c r="P259" s="3">
        <f t="shared" si="58"/>
        <v>0</v>
      </c>
      <c r="Q259" s="3">
        <f t="shared" si="60"/>
        <v>136125</v>
      </c>
      <c r="R259" s="45">
        <f t="shared" si="59"/>
        <v>6.05</v>
      </c>
    </row>
    <row r="260" spans="1:18" ht="12.75">
      <c r="A260" s="24">
        <v>233</v>
      </c>
      <c r="B260" s="1">
        <v>0</v>
      </c>
      <c r="C260" s="7">
        <v>0.16</v>
      </c>
      <c r="D260" s="7">
        <f t="shared" si="61"/>
        <v>0.12</v>
      </c>
      <c r="E260" s="3">
        <f t="shared" si="48"/>
        <v>136125</v>
      </c>
      <c r="F260" s="7">
        <f t="shared" si="49"/>
        <v>6.05</v>
      </c>
      <c r="G260" s="17">
        <f t="shared" si="50"/>
        <v>0</v>
      </c>
      <c r="H260" s="23">
        <f t="shared" si="51"/>
        <v>0</v>
      </c>
      <c r="I260" s="17">
        <f t="shared" si="52"/>
        <v>212.625</v>
      </c>
      <c r="J260" s="18">
        <f t="shared" si="53"/>
        <v>27</v>
      </c>
      <c r="K260" s="18">
        <f t="shared" si="54"/>
        <v>6.377952755905512</v>
      </c>
      <c r="L260" s="39"/>
      <c r="M260" s="3">
        <f t="shared" si="55"/>
        <v>135878.9970472441</v>
      </c>
      <c r="N260" s="7">
        <f t="shared" si="56"/>
        <v>6.039066535433071</v>
      </c>
      <c r="O260" s="1" t="str">
        <f t="shared" si="57"/>
        <v>YES</v>
      </c>
      <c r="P260" s="3">
        <f t="shared" si="58"/>
        <v>0</v>
      </c>
      <c r="Q260" s="3">
        <f t="shared" si="60"/>
        <v>135878.9970472441</v>
      </c>
      <c r="R260" s="45">
        <f t="shared" si="59"/>
        <v>6.039066535433071</v>
      </c>
    </row>
    <row r="261" spans="1:18" ht="12.75">
      <c r="A261" s="24">
        <v>234</v>
      </c>
      <c r="B261" s="1">
        <v>0</v>
      </c>
      <c r="C261" s="7">
        <v>0.29</v>
      </c>
      <c r="D261" s="7">
        <f t="shared" si="61"/>
        <v>0.21749999999999997</v>
      </c>
      <c r="E261" s="3">
        <f t="shared" si="48"/>
        <v>135878.9970472441</v>
      </c>
      <c r="F261" s="7">
        <f t="shared" si="49"/>
        <v>6.039066535433071</v>
      </c>
      <c r="G261" s="17">
        <f t="shared" si="50"/>
        <v>0</v>
      </c>
      <c r="H261" s="23">
        <f t="shared" si="51"/>
        <v>0</v>
      </c>
      <c r="I261" s="17">
        <f t="shared" si="52"/>
        <v>385.38281249999994</v>
      </c>
      <c r="J261" s="18">
        <f t="shared" si="53"/>
        <v>48.93749999999999</v>
      </c>
      <c r="K261" s="18">
        <f t="shared" si="54"/>
        <v>6.377952755905512</v>
      </c>
      <c r="L261" s="39"/>
      <c r="M261" s="3">
        <f t="shared" si="55"/>
        <v>135438.2987819882</v>
      </c>
      <c r="N261" s="7">
        <f t="shared" si="56"/>
        <v>6.019479945866142</v>
      </c>
      <c r="O261" s="1" t="str">
        <f t="shared" si="57"/>
        <v>YES</v>
      </c>
      <c r="P261" s="3">
        <f t="shared" si="58"/>
        <v>0</v>
      </c>
      <c r="Q261" s="3">
        <f t="shared" si="60"/>
        <v>135438.2987819882</v>
      </c>
      <c r="R261" s="45">
        <f t="shared" si="59"/>
        <v>6.019479945866142</v>
      </c>
    </row>
    <row r="262" spans="1:18" ht="12.75">
      <c r="A262" s="24">
        <v>235</v>
      </c>
      <c r="B262" s="1">
        <v>0</v>
      </c>
      <c r="C262" s="7">
        <v>0.21</v>
      </c>
      <c r="D262" s="7">
        <f t="shared" si="61"/>
        <v>0.1575</v>
      </c>
      <c r="E262" s="3">
        <f t="shared" si="48"/>
        <v>135438.2987819882</v>
      </c>
      <c r="F262" s="7">
        <f t="shared" si="49"/>
        <v>6.019479945866142</v>
      </c>
      <c r="G262" s="17">
        <f t="shared" si="50"/>
        <v>0</v>
      </c>
      <c r="H262" s="23">
        <f t="shared" si="51"/>
        <v>0</v>
      </c>
      <c r="I262" s="17">
        <f t="shared" si="52"/>
        <v>279.0703125</v>
      </c>
      <c r="J262" s="18">
        <f t="shared" si="53"/>
        <v>35.4375</v>
      </c>
      <c r="K262" s="18">
        <f t="shared" si="54"/>
        <v>6.377952755905512</v>
      </c>
      <c r="L262" s="39"/>
      <c r="M262" s="3">
        <f t="shared" si="55"/>
        <v>135117.41301673232</v>
      </c>
      <c r="N262" s="7">
        <f t="shared" si="56"/>
        <v>6.005218356299214</v>
      </c>
      <c r="O262" s="1" t="str">
        <f t="shared" si="57"/>
        <v>YES</v>
      </c>
      <c r="P262" s="3">
        <f t="shared" si="58"/>
        <v>0</v>
      </c>
      <c r="Q262" s="3">
        <f t="shared" si="60"/>
        <v>135117.41301673232</v>
      </c>
      <c r="R262" s="45">
        <f t="shared" si="59"/>
        <v>6.005218356299214</v>
      </c>
    </row>
    <row r="263" spans="1:18" ht="12.75">
      <c r="A263" s="24">
        <v>236</v>
      </c>
      <c r="B263" s="1">
        <v>0</v>
      </c>
      <c r="C263" s="7">
        <v>0.32</v>
      </c>
      <c r="D263" s="7">
        <f t="shared" si="61"/>
        <v>0.24</v>
      </c>
      <c r="E263" s="3">
        <f t="shared" si="48"/>
        <v>135117.41301673232</v>
      </c>
      <c r="F263" s="7">
        <f t="shared" si="49"/>
        <v>6.005218356299214</v>
      </c>
      <c r="G263" s="17">
        <f t="shared" si="50"/>
        <v>0</v>
      </c>
      <c r="H263" s="23">
        <f t="shared" si="51"/>
        <v>0</v>
      </c>
      <c r="I263" s="17">
        <f t="shared" si="52"/>
        <v>425.25</v>
      </c>
      <c r="J263" s="18">
        <f t="shared" si="53"/>
        <v>54</v>
      </c>
      <c r="K263" s="18">
        <f t="shared" si="54"/>
        <v>6.377952755905512</v>
      </c>
      <c r="L263" s="39"/>
      <c r="M263" s="3">
        <f t="shared" si="55"/>
        <v>134631.78506397642</v>
      </c>
      <c r="N263" s="7">
        <f t="shared" si="56"/>
        <v>5.983634891732286</v>
      </c>
      <c r="O263" s="1" t="str">
        <f t="shared" si="57"/>
        <v>YES</v>
      </c>
      <c r="P263" s="3">
        <f t="shared" si="58"/>
        <v>0</v>
      </c>
      <c r="Q263" s="3">
        <f t="shared" si="60"/>
        <v>134631.78506397642</v>
      </c>
      <c r="R263" s="45">
        <f t="shared" si="59"/>
        <v>5.983634891732286</v>
      </c>
    </row>
    <row r="264" spans="1:18" ht="12.75">
      <c r="A264" s="24">
        <v>237</v>
      </c>
      <c r="B264" s="1">
        <v>0</v>
      </c>
      <c r="C264" s="7">
        <v>0.11</v>
      </c>
      <c r="D264" s="7">
        <f t="shared" si="61"/>
        <v>0.0825</v>
      </c>
      <c r="E264" s="3">
        <f t="shared" si="48"/>
        <v>134631.78506397642</v>
      </c>
      <c r="F264" s="7">
        <f t="shared" si="49"/>
        <v>5.983634891732286</v>
      </c>
      <c r="G264" s="17">
        <f t="shared" si="50"/>
        <v>0</v>
      </c>
      <c r="H264" s="23">
        <f t="shared" si="51"/>
        <v>0</v>
      </c>
      <c r="I264" s="17">
        <f t="shared" si="52"/>
        <v>146.1796875</v>
      </c>
      <c r="J264" s="18">
        <f t="shared" si="53"/>
        <v>18.5625</v>
      </c>
      <c r="K264" s="18">
        <f t="shared" si="54"/>
        <v>6.377952755905512</v>
      </c>
      <c r="L264" s="39"/>
      <c r="M264" s="3">
        <f t="shared" si="55"/>
        <v>134460.66492372053</v>
      </c>
      <c r="N264" s="7">
        <f t="shared" si="56"/>
        <v>5.976029552165357</v>
      </c>
      <c r="O264" s="1" t="str">
        <f t="shared" si="57"/>
        <v>YES</v>
      </c>
      <c r="P264" s="3">
        <f t="shared" si="58"/>
        <v>0</v>
      </c>
      <c r="Q264" s="3">
        <f t="shared" si="60"/>
        <v>134460.66492372053</v>
      </c>
      <c r="R264" s="45">
        <f t="shared" si="59"/>
        <v>5.976029552165357</v>
      </c>
    </row>
    <row r="265" spans="1:18" ht="12.75">
      <c r="A265" s="24">
        <v>238</v>
      </c>
      <c r="B265" s="1">
        <v>0</v>
      </c>
      <c r="C265" s="7">
        <v>0.27</v>
      </c>
      <c r="D265" s="7">
        <f t="shared" si="61"/>
        <v>0.2025</v>
      </c>
      <c r="E265" s="3">
        <f t="shared" si="48"/>
        <v>134460.66492372053</v>
      </c>
      <c r="F265" s="7">
        <f t="shared" si="49"/>
        <v>5.976029552165357</v>
      </c>
      <c r="G265" s="17">
        <f t="shared" si="50"/>
        <v>0</v>
      </c>
      <c r="H265" s="23">
        <f t="shared" si="51"/>
        <v>0</v>
      </c>
      <c r="I265" s="17">
        <f t="shared" si="52"/>
        <v>358.8046875</v>
      </c>
      <c r="J265" s="18">
        <f t="shared" si="53"/>
        <v>45.5625</v>
      </c>
      <c r="K265" s="18">
        <f t="shared" si="54"/>
        <v>6.377952755905512</v>
      </c>
      <c r="L265" s="39"/>
      <c r="M265" s="3">
        <f t="shared" si="55"/>
        <v>134049.91978346463</v>
      </c>
      <c r="N265" s="7">
        <f t="shared" si="56"/>
        <v>5.957774212598428</v>
      </c>
      <c r="O265" s="1" t="str">
        <f t="shared" si="57"/>
        <v>YES</v>
      </c>
      <c r="P265" s="3">
        <f t="shared" si="58"/>
        <v>0</v>
      </c>
      <c r="Q265" s="3">
        <f t="shared" si="60"/>
        <v>134049.91978346463</v>
      </c>
      <c r="R265" s="45">
        <f t="shared" si="59"/>
        <v>5.957774212598428</v>
      </c>
    </row>
    <row r="266" spans="1:18" ht="12.75">
      <c r="A266" s="24">
        <v>239</v>
      </c>
      <c r="B266" s="1">
        <v>0.79</v>
      </c>
      <c r="C266" s="7">
        <v>0.33</v>
      </c>
      <c r="D266" s="7">
        <f t="shared" si="61"/>
        <v>0.2475</v>
      </c>
      <c r="E266" s="3">
        <f aca="true" t="shared" si="62" ref="E266:E329">Q265</f>
        <v>134049.91978346463</v>
      </c>
      <c r="F266" s="7">
        <f aca="true" t="shared" si="63" ref="F266:F329">R265</f>
        <v>5.957774212598428</v>
      </c>
      <c r="G266" s="17">
        <f t="shared" si="50"/>
        <v>1481.25</v>
      </c>
      <c r="H266" s="23">
        <f t="shared" si="51"/>
        <v>47317.05</v>
      </c>
      <c r="I266" s="17">
        <f t="shared" si="52"/>
        <v>438.5390625</v>
      </c>
      <c r="J266" s="18">
        <f t="shared" si="53"/>
        <v>55.6875</v>
      </c>
      <c r="K266" s="18">
        <f t="shared" si="54"/>
        <v>6.377952755905512</v>
      </c>
      <c r="L266" s="39"/>
      <c r="M266" s="3">
        <f t="shared" si="55"/>
        <v>136125</v>
      </c>
      <c r="N266" s="7">
        <f t="shared" si="56"/>
        <v>6.05</v>
      </c>
      <c r="O266" s="1" t="str">
        <f t="shared" si="57"/>
        <v>YES</v>
      </c>
      <c r="P266" s="3">
        <f t="shared" si="58"/>
        <v>0</v>
      </c>
      <c r="Q266" s="3">
        <f t="shared" si="60"/>
        <v>136125</v>
      </c>
      <c r="R266" s="45">
        <f t="shared" si="59"/>
        <v>6.05</v>
      </c>
    </row>
    <row r="267" spans="1:18" ht="12.75">
      <c r="A267" s="24">
        <v>240</v>
      </c>
      <c r="B267" s="1">
        <v>0</v>
      </c>
      <c r="C267" s="7">
        <v>0.17</v>
      </c>
      <c r="D267" s="7">
        <f t="shared" si="61"/>
        <v>0.1275</v>
      </c>
      <c r="E267" s="3">
        <f t="shared" si="62"/>
        <v>136125</v>
      </c>
      <c r="F267" s="7">
        <f t="shared" si="63"/>
        <v>6.05</v>
      </c>
      <c r="G267" s="17">
        <f t="shared" si="50"/>
        <v>0</v>
      </c>
      <c r="H267" s="23">
        <f t="shared" si="51"/>
        <v>0</v>
      </c>
      <c r="I267" s="17">
        <f t="shared" si="52"/>
        <v>225.9140625</v>
      </c>
      <c r="J267" s="18">
        <f t="shared" si="53"/>
        <v>28.6875</v>
      </c>
      <c r="K267" s="18">
        <f t="shared" si="54"/>
        <v>6.377952755905512</v>
      </c>
      <c r="L267" s="39"/>
      <c r="M267" s="3">
        <f t="shared" si="55"/>
        <v>135864.0204847441</v>
      </c>
      <c r="N267" s="7">
        <f t="shared" si="56"/>
        <v>6.038400910433071</v>
      </c>
      <c r="O267" s="1" t="str">
        <f t="shared" si="57"/>
        <v>YES</v>
      </c>
      <c r="P267" s="3">
        <f t="shared" si="58"/>
        <v>0</v>
      </c>
      <c r="Q267" s="3">
        <f t="shared" si="60"/>
        <v>135864.0204847441</v>
      </c>
      <c r="R267" s="45">
        <f t="shared" si="59"/>
        <v>6.038400910433071</v>
      </c>
    </row>
    <row r="268" spans="1:18" ht="12.75">
      <c r="A268" s="24">
        <v>241</v>
      </c>
      <c r="B268" s="1">
        <v>0.05</v>
      </c>
      <c r="C268" s="7">
        <v>0.2</v>
      </c>
      <c r="D268" s="7">
        <f t="shared" si="61"/>
        <v>0.15000000000000002</v>
      </c>
      <c r="E268" s="3">
        <f t="shared" si="62"/>
        <v>135864.0204847441</v>
      </c>
      <c r="F268" s="7">
        <f t="shared" si="63"/>
        <v>6.038400910433071</v>
      </c>
      <c r="G268" s="17">
        <f t="shared" si="50"/>
        <v>93.75</v>
      </c>
      <c r="H268" s="23">
        <f t="shared" si="51"/>
        <v>0</v>
      </c>
      <c r="I268" s="17">
        <f t="shared" si="52"/>
        <v>265.78125000000006</v>
      </c>
      <c r="J268" s="18">
        <f t="shared" si="53"/>
        <v>33.75000000000001</v>
      </c>
      <c r="K268" s="18">
        <f t="shared" si="54"/>
        <v>6.377952755905512</v>
      </c>
      <c r="L268" s="39"/>
      <c r="M268" s="3">
        <f t="shared" si="55"/>
        <v>135651.8612819882</v>
      </c>
      <c r="N268" s="7">
        <f t="shared" si="56"/>
        <v>6.02897161253281</v>
      </c>
      <c r="O268" s="1" t="str">
        <f t="shared" si="57"/>
        <v>YES</v>
      </c>
      <c r="P268" s="3">
        <f t="shared" si="58"/>
        <v>0</v>
      </c>
      <c r="Q268" s="3">
        <f t="shared" si="60"/>
        <v>135651.8612819882</v>
      </c>
      <c r="R268" s="45">
        <f t="shared" si="59"/>
        <v>6.02897161253281</v>
      </c>
    </row>
    <row r="269" spans="1:18" ht="12.75">
      <c r="A269" s="24">
        <v>242</v>
      </c>
      <c r="B269" s="1">
        <v>0.49</v>
      </c>
      <c r="C269" s="7">
        <v>0</v>
      </c>
      <c r="D269" s="7">
        <f t="shared" si="61"/>
        <v>0</v>
      </c>
      <c r="E269" s="3">
        <f t="shared" si="62"/>
        <v>135651.8612819882</v>
      </c>
      <c r="F269" s="7">
        <f t="shared" si="63"/>
        <v>6.02897161253281</v>
      </c>
      <c r="G269" s="17">
        <f t="shared" si="50"/>
        <v>918.75</v>
      </c>
      <c r="H269" s="23">
        <f t="shared" si="51"/>
        <v>29348.550000000003</v>
      </c>
      <c r="I269" s="17">
        <f t="shared" si="52"/>
        <v>0</v>
      </c>
      <c r="J269" s="18">
        <f t="shared" si="53"/>
        <v>0</v>
      </c>
      <c r="K269" s="18">
        <f t="shared" si="54"/>
        <v>6.377952755905512</v>
      </c>
      <c r="L269" s="39"/>
      <c r="M269" s="3">
        <f t="shared" si="55"/>
        <v>136125</v>
      </c>
      <c r="N269" s="7">
        <f t="shared" si="56"/>
        <v>6.05</v>
      </c>
      <c r="O269" s="1" t="str">
        <f t="shared" si="57"/>
        <v>YES</v>
      </c>
      <c r="P269" s="3">
        <f t="shared" si="58"/>
        <v>0</v>
      </c>
      <c r="Q269" s="3">
        <f t="shared" si="60"/>
        <v>136125</v>
      </c>
      <c r="R269" s="45">
        <f t="shared" si="59"/>
        <v>6.05</v>
      </c>
    </row>
    <row r="270" spans="1:18" ht="12.75">
      <c r="A270" s="24">
        <v>243</v>
      </c>
      <c r="B270" s="1">
        <v>0.04</v>
      </c>
      <c r="C270" s="7">
        <v>0.13</v>
      </c>
      <c r="D270" s="7">
        <f t="shared" si="61"/>
        <v>0.0975</v>
      </c>
      <c r="E270" s="3">
        <f t="shared" si="62"/>
        <v>136125</v>
      </c>
      <c r="F270" s="7">
        <f t="shared" si="63"/>
        <v>6.05</v>
      </c>
      <c r="G270" s="17">
        <f t="shared" si="50"/>
        <v>75</v>
      </c>
      <c r="H270" s="23">
        <f t="shared" si="51"/>
        <v>0</v>
      </c>
      <c r="I270" s="17">
        <f t="shared" si="52"/>
        <v>172.7578125</v>
      </c>
      <c r="J270" s="18">
        <f t="shared" si="53"/>
        <v>21.9375</v>
      </c>
      <c r="K270" s="18">
        <f t="shared" si="54"/>
        <v>6.377952755905512</v>
      </c>
      <c r="L270" s="39"/>
      <c r="M270" s="3">
        <f t="shared" si="55"/>
        <v>135998.9267347441</v>
      </c>
      <c r="N270" s="7">
        <f t="shared" si="56"/>
        <v>6.044396743766405</v>
      </c>
      <c r="O270" s="1" t="str">
        <f t="shared" si="57"/>
        <v>YES</v>
      </c>
      <c r="P270" s="3">
        <f t="shared" si="58"/>
        <v>0</v>
      </c>
      <c r="Q270" s="3">
        <f t="shared" si="60"/>
        <v>135998.9267347441</v>
      </c>
      <c r="R270" s="45">
        <f t="shared" si="59"/>
        <v>6.044396743766405</v>
      </c>
    </row>
    <row r="271" spans="1:18" ht="12.75">
      <c r="A271" s="24">
        <v>244</v>
      </c>
      <c r="B271" s="1">
        <v>0.3</v>
      </c>
      <c r="C271" s="7">
        <v>0.11</v>
      </c>
      <c r="D271" s="7">
        <f t="shared" si="61"/>
        <v>0.0825</v>
      </c>
      <c r="E271" s="3">
        <f t="shared" si="62"/>
        <v>135998.9267347441</v>
      </c>
      <c r="F271" s="7">
        <f t="shared" si="63"/>
        <v>6.044396743766405</v>
      </c>
      <c r="G271" s="17">
        <f t="shared" si="50"/>
        <v>562.5</v>
      </c>
      <c r="H271" s="23">
        <f t="shared" si="51"/>
        <v>17968.5</v>
      </c>
      <c r="I271" s="17">
        <f t="shared" si="52"/>
        <v>146.1796875</v>
      </c>
      <c r="J271" s="18">
        <f t="shared" si="53"/>
        <v>18.5625</v>
      </c>
      <c r="K271" s="18">
        <f t="shared" si="54"/>
        <v>6.377952755905512</v>
      </c>
      <c r="L271" s="39"/>
      <c r="M271" s="3">
        <f t="shared" si="55"/>
        <v>136125</v>
      </c>
      <c r="N271" s="7">
        <f t="shared" si="56"/>
        <v>6.05</v>
      </c>
      <c r="O271" s="1" t="str">
        <f t="shared" si="57"/>
        <v>YES</v>
      </c>
      <c r="P271" s="3">
        <f t="shared" si="58"/>
        <v>0</v>
      </c>
      <c r="Q271" s="3">
        <f t="shared" si="60"/>
        <v>136125</v>
      </c>
      <c r="R271" s="45">
        <f t="shared" si="59"/>
        <v>6.05</v>
      </c>
    </row>
    <row r="272" spans="1:18" ht="12.75">
      <c r="A272" s="24">
        <v>245</v>
      </c>
      <c r="B272" s="1">
        <v>0.44</v>
      </c>
      <c r="C272" s="7">
        <v>0.13</v>
      </c>
      <c r="D272" s="7">
        <f t="shared" si="61"/>
        <v>0.0975</v>
      </c>
      <c r="E272" s="3">
        <f t="shared" si="62"/>
        <v>136125</v>
      </c>
      <c r="F272" s="7">
        <f t="shared" si="63"/>
        <v>6.05</v>
      </c>
      <c r="G272" s="17">
        <f t="shared" si="50"/>
        <v>825</v>
      </c>
      <c r="H272" s="23">
        <f t="shared" si="51"/>
        <v>26353.800000000003</v>
      </c>
      <c r="I272" s="17">
        <f t="shared" si="52"/>
        <v>172.7578125</v>
      </c>
      <c r="J272" s="18">
        <f t="shared" si="53"/>
        <v>21.9375</v>
      </c>
      <c r="K272" s="18">
        <f t="shared" si="54"/>
        <v>6.377952755905512</v>
      </c>
      <c r="L272" s="39"/>
      <c r="M272" s="3">
        <f t="shared" si="55"/>
        <v>136125</v>
      </c>
      <c r="N272" s="7">
        <f t="shared" si="56"/>
        <v>6.05</v>
      </c>
      <c r="O272" s="1" t="str">
        <f t="shared" si="57"/>
        <v>YES</v>
      </c>
      <c r="P272" s="3">
        <f t="shared" si="58"/>
        <v>0</v>
      </c>
      <c r="Q272" s="3">
        <f t="shared" si="60"/>
        <v>136125</v>
      </c>
      <c r="R272" s="45">
        <f t="shared" si="59"/>
        <v>6.05</v>
      </c>
    </row>
    <row r="273" spans="1:18" ht="12.75">
      <c r="A273" s="24">
        <v>246</v>
      </c>
      <c r="B273" s="1">
        <v>1.24</v>
      </c>
      <c r="C273" s="7">
        <v>0.08</v>
      </c>
      <c r="D273" s="7">
        <f t="shared" si="61"/>
        <v>0.06</v>
      </c>
      <c r="E273" s="3">
        <f t="shared" si="62"/>
        <v>136125</v>
      </c>
      <c r="F273" s="7">
        <f t="shared" si="63"/>
        <v>6.05</v>
      </c>
      <c r="G273" s="17">
        <f t="shared" si="50"/>
        <v>2325</v>
      </c>
      <c r="H273" s="23">
        <f t="shared" si="51"/>
        <v>74269.8</v>
      </c>
      <c r="I273" s="17">
        <f t="shared" si="52"/>
        <v>106.3125</v>
      </c>
      <c r="J273" s="18">
        <f t="shared" si="53"/>
        <v>13.5</v>
      </c>
      <c r="K273" s="18">
        <f t="shared" si="54"/>
        <v>6.377952755905512</v>
      </c>
      <c r="L273" s="39"/>
      <c r="M273" s="3">
        <f t="shared" si="55"/>
        <v>136125</v>
      </c>
      <c r="N273" s="7">
        <f t="shared" si="56"/>
        <v>6.05</v>
      </c>
      <c r="O273" s="1" t="str">
        <f t="shared" si="57"/>
        <v>YES</v>
      </c>
      <c r="P273" s="3">
        <f t="shared" si="58"/>
        <v>0</v>
      </c>
      <c r="Q273" s="3">
        <f t="shared" si="60"/>
        <v>136125</v>
      </c>
      <c r="R273" s="45">
        <f t="shared" si="59"/>
        <v>6.05</v>
      </c>
    </row>
    <row r="274" spans="1:18" ht="12.75">
      <c r="A274" s="24">
        <v>247</v>
      </c>
      <c r="B274" s="1">
        <v>0.99</v>
      </c>
      <c r="C274" s="7">
        <v>0.11</v>
      </c>
      <c r="D274" s="7">
        <f t="shared" si="61"/>
        <v>0.0825</v>
      </c>
      <c r="E274" s="3">
        <f t="shared" si="62"/>
        <v>136125</v>
      </c>
      <c r="F274" s="7">
        <f t="shared" si="63"/>
        <v>6.05</v>
      </c>
      <c r="G274" s="17">
        <f t="shared" si="50"/>
        <v>1856.25</v>
      </c>
      <c r="H274" s="23">
        <f t="shared" si="51"/>
        <v>59296.05</v>
      </c>
      <c r="I274" s="17">
        <f t="shared" si="52"/>
        <v>146.1796875</v>
      </c>
      <c r="J274" s="18">
        <f t="shared" si="53"/>
        <v>18.5625</v>
      </c>
      <c r="K274" s="18">
        <f t="shared" si="54"/>
        <v>6.377952755905512</v>
      </c>
      <c r="L274" s="39"/>
      <c r="M274" s="3">
        <f t="shared" si="55"/>
        <v>136125</v>
      </c>
      <c r="N274" s="7">
        <f t="shared" si="56"/>
        <v>6.05</v>
      </c>
      <c r="O274" s="1" t="str">
        <f t="shared" si="57"/>
        <v>YES</v>
      </c>
      <c r="P274" s="3">
        <f t="shared" si="58"/>
        <v>0</v>
      </c>
      <c r="Q274" s="3">
        <f t="shared" si="60"/>
        <v>136125</v>
      </c>
      <c r="R274" s="45">
        <f t="shared" si="59"/>
        <v>6.05</v>
      </c>
    </row>
    <row r="275" spans="1:18" ht="12.75">
      <c r="A275" s="24">
        <v>248</v>
      </c>
      <c r="B275" s="1">
        <v>0</v>
      </c>
      <c r="C275" s="7">
        <v>0.11</v>
      </c>
      <c r="D275" s="7">
        <f t="shared" si="61"/>
        <v>0.0825</v>
      </c>
      <c r="E275" s="3">
        <f t="shared" si="62"/>
        <v>136125</v>
      </c>
      <c r="F275" s="7">
        <f t="shared" si="63"/>
        <v>6.05</v>
      </c>
      <c r="G275" s="17">
        <f t="shared" si="50"/>
        <v>0</v>
      </c>
      <c r="H275" s="23">
        <f t="shared" si="51"/>
        <v>0</v>
      </c>
      <c r="I275" s="17">
        <f t="shared" si="52"/>
        <v>146.1796875</v>
      </c>
      <c r="J275" s="18">
        <f t="shared" si="53"/>
        <v>18.5625</v>
      </c>
      <c r="K275" s="18">
        <f t="shared" si="54"/>
        <v>6.377952755905512</v>
      </c>
      <c r="L275" s="39"/>
      <c r="M275" s="3">
        <f t="shared" si="55"/>
        <v>135953.8798597441</v>
      </c>
      <c r="N275" s="7">
        <f t="shared" si="56"/>
        <v>6.042394660433072</v>
      </c>
      <c r="O275" s="1" t="str">
        <f t="shared" si="57"/>
        <v>YES</v>
      </c>
      <c r="P275" s="3">
        <f t="shared" si="58"/>
        <v>0</v>
      </c>
      <c r="Q275" s="3">
        <f t="shared" si="60"/>
        <v>135953.8798597441</v>
      </c>
      <c r="R275" s="45">
        <f t="shared" si="59"/>
        <v>6.042394660433072</v>
      </c>
    </row>
    <row r="276" spans="1:18" ht="12.75">
      <c r="A276" s="24">
        <v>249</v>
      </c>
      <c r="B276" s="1">
        <v>0</v>
      </c>
      <c r="C276" s="7">
        <v>0.14</v>
      </c>
      <c r="D276" s="7">
        <f t="shared" si="61"/>
        <v>0.10500000000000001</v>
      </c>
      <c r="E276" s="3">
        <f t="shared" si="62"/>
        <v>135953.8798597441</v>
      </c>
      <c r="F276" s="7">
        <f t="shared" si="63"/>
        <v>6.042394660433072</v>
      </c>
      <c r="G276" s="17">
        <f t="shared" si="50"/>
        <v>0</v>
      </c>
      <c r="H276" s="23">
        <f t="shared" si="51"/>
        <v>0</v>
      </c>
      <c r="I276" s="17">
        <f t="shared" si="52"/>
        <v>186.046875</v>
      </c>
      <c r="J276" s="18">
        <f t="shared" si="53"/>
        <v>23.625</v>
      </c>
      <c r="K276" s="18">
        <f t="shared" si="54"/>
        <v>6.377952755905512</v>
      </c>
      <c r="L276" s="39"/>
      <c r="M276" s="3">
        <f t="shared" si="55"/>
        <v>135737.8300319882</v>
      </c>
      <c r="N276" s="7">
        <f t="shared" si="56"/>
        <v>6.032792445866143</v>
      </c>
      <c r="O276" s="1" t="str">
        <f t="shared" si="57"/>
        <v>YES</v>
      </c>
      <c r="P276" s="3">
        <f t="shared" si="58"/>
        <v>0</v>
      </c>
      <c r="Q276" s="3">
        <f t="shared" si="60"/>
        <v>135737.8300319882</v>
      </c>
      <c r="R276" s="45">
        <f t="shared" si="59"/>
        <v>6.032792445866143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61"/>
        <v>0.195</v>
      </c>
      <c r="E277" s="3">
        <f t="shared" si="62"/>
        <v>135737.8300319882</v>
      </c>
      <c r="F277" s="7">
        <f t="shared" si="63"/>
        <v>6.032792445866143</v>
      </c>
      <c r="G277" s="17">
        <f t="shared" si="50"/>
        <v>0</v>
      </c>
      <c r="H277" s="23">
        <f t="shared" si="51"/>
        <v>0</v>
      </c>
      <c r="I277" s="17">
        <f t="shared" si="52"/>
        <v>345.515625</v>
      </c>
      <c r="J277" s="18">
        <f t="shared" si="53"/>
        <v>43.875</v>
      </c>
      <c r="K277" s="18">
        <f t="shared" si="54"/>
        <v>6.377952755905512</v>
      </c>
      <c r="L277" s="39"/>
      <c r="M277" s="3">
        <f t="shared" si="55"/>
        <v>135342.06145423232</v>
      </c>
      <c r="N277" s="7">
        <f t="shared" si="56"/>
        <v>6.0152027312992145</v>
      </c>
      <c r="O277" s="1" t="str">
        <f t="shared" si="57"/>
        <v>YES</v>
      </c>
      <c r="P277" s="3">
        <f t="shared" si="58"/>
        <v>0</v>
      </c>
      <c r="Q277" s="3">
        <f t="shared" si="60"/>
        <v>135342.06145423232</v>
      </c>
      <c r="R277" s="45">
        <f t="shared" si="59"/>
        <v>6.0152027312992145</v>
      </c>
    </row>
    <row r="278" spans="1:18" ht="12.75">
      <c r="A278" s="24">
        <v>251</v>
      </c>
      <c r="B278" s="1">
        <v>0</v>
      </c>
      <c r="C278" s="7">
        <v>0.24</v>
      </c>
      <c r="D278" s="7">
        <f t="shared" si="61"/>
        <v>0.18</v>
      </c>
      <c r="E278" s="3">
        <f t="shared" si="62"/>
        <v>135342.06145423232</v>
      </c>
      <c r="F278" s="7">
        <f t="shared" si="63"/>
        <v>6.0152027312992145</v>
      </c>
      <c r="G278" s="17">
        <f t="shared" si="50"/>
        <v>0</v>
      </c>
      <c r="H278" s="23">
        <f t="shared" si="51"/>
        <v>0</v>
      </c>
      <c r="I278" s="17">
        <f t="shared" si="52"/>
        <v>318.9375</v>
      </c>
      <c r="J278" s="18">
        <f t="shared" si="53"/>
        <v>40.5</v>
      </c>
      <c r="K278" s="18">
        <f t="shared" si="54"/>
        <v>6.377952755905512</v>
      </c>
      <c r="L278" s="39"/>
      <c r="M278" s="3">
        <f t="shared" si="55"/>
        <v>134976.24600147642</v>
      </c>
      <c r="N278" s="7">
        <f t="shared" si="56"/>
        <v>5.998944266732285</v>
      </c>
      <c r="O278" s="1" t="str">
        <f t="shared" si="57"/>
        <v>YES</v>
      </c>
      <c r="P278" s="3">
        <f t="shared" si="58"/>
        <v>0</v>
      </c>
      <c r="Q278" s="3">
        <f t="shared" si="60"/>
        <v>134976.24600147642</v>
      </c>
      <c r="R278" s="45">
        <f t="shared" si="59"/>
        <v>5.998944266732285</v>
      </c>
    </row>
    <row r="279" spans="1:18" ht="12.75">
      <c r="A279" s="24">
        <v>252</v>
      </c>
      <c r="B279" s="1">
        <v>0</v>
      </c>
      <c r="C279" s="7">
        <v>0.28</v>
      </c>
      <c r="D279" s="7">
        <f t="shared" si="61"/>
        <v>0.21000000000000002</v>
      </c>
      <c r="E279" s="3">
        <f t="shared" si="62"/>
        <v>134976.24600147642</v>
      </c>
      <c r="F279" s="7">
        <f t="shared" si="63"/>
        <v>5.998944266732285</v>
      </c>
      <c r="G279" s="17">
        <f t="shared" si="50"/>
        <v>0</v>
      </c>
      <c r="H279" s="23">
        <f t="shared" si="51"/>
        <v>0</v>
      </c>
      <c r="I279" s="17">
        <f t="shared" si="52"/>
        <v>372.09375</v>
      </c>
      <c r="J279" s="18">
        <f t="shared" si="53"/>
        <v>47.25</v>
      </c>
      <c r="K279" s="18">
        <f t="shared" si="54"/>
        <v>6.377952755905512</v>
      </c>
      <c r="L279" s="39"/>
      <c r="M279" s="3">
        <f t="shared" si="55"/>
        <v>134550.52429872053</v>
      </c>
      <c r="N279" s="7">
        <f t="shared" si="56"/>
        <v>5.980023302165357</v>
      </c>
      <c r="O279" s="1" t="str">
        <f t="shared" si="57"/>
        <v>YES</v>
      </c>
      <c r="P279" s="3">
        <f t="shared" si="58"/>
        <v>0</v>
      </c>
      <c r="Q279" s="3">
        <f t="shared" si="60"/>
        <v>134550.52429872053</v>
      </c>
      <c r="R279" s="45">
        <f t="shared" si="59"/>
        <v>5.980023302165357</v>
      </c>
    </row>
    <row r="280" spans="1:18" ht="12.75">
      <c r="A280" s="24">
        <v>253</v>
      </c>
      <c r="B280" s="1">
        <v>0</v>
      </c>
      <c r="C280" s="7">
        <v>0.26</v>
      </c>
      <c r="D280" s="7">
        <f t="shared" si="61"/>
        <v>0.195</v>
      </c>
      <c r="E280" s="3">
        <f t="shared" si="62"/>
        <v>134550.52429872053</v>
      </c>
      <c r="F280" s="7">
        <f t="shared" si="63"/>
        <v>5.980023302165357</v>
      </c>
      <c r="G280" s="17">
        <f t="shared" si="50"/>
        <v>0</v>
      </c>
      <c r="H280" s="23">
        <f t="shared" si="51"/>
        <v>0</v>
      </c>
      <c r="I280" s="17">
        <f t="shared" si="52"/>
        <v>345.515625</v>
      </c>
      <c r="J280" s="18">
        <f t="shared" si="53"/>
        <v>43.875</v>
      </c>
      <c r="K280" s="18">
        <f t="shared" si="54"/>
        <v>6.377952755905512</v>
      </c>
      <c r="L280" s="39"/>
      <c r="M280" s="3">
        <f t="shared" si="55"/>
        <v>134154.75572096463</v>
      </c>
      <c r="N280" s="7">
        <f t="shared" si="56"/>
        <v>5.9624335875984285</v>
      </c>
      <c r="O280" s="1" t="str">
        <f t="shared" si="57"/>
        <v>YES</v>
      </c>
      <c r="P280" s="3">
        <f t="shared" si="58"/>
        <v>0</v>
      </c>
      <c r="Q280" s="3">
        <f t="shared" si="60"/>
        <v>134154.75572096463</v>
      </c>
      <c r="R280" s="45">
        <f t="shared" si="59"/>
        <v>5.9624335875984285</v>
      </c>
    </row>
    <row r="281" spans="1:18" ht="12.75">
      <c r="A281" s="24">
        <v>254</v>
      </c>
      <c r="B281" s="1">
        <v>0</v>
      </c>
      <c r="C281" s="7">
        <v>0.3</v>
      </c>
      <c r="D281" s="7">
        <f t="shared" si="61"/>
        <v>0.22499999999999998</v>
      </c>
      <c r="E281" s="3">
        <f t="shared" si="62"/>
        <v>134154.75572096463</v>
      </c>
      <c r="F281" s="7">
        <f t="shared" si="63"/>
        <v>5.9624335875984285</v>
      </c>
      <c r="G281" s="17">
        <f t="shared" si="50"/>
        <v>0</v>
      </c>
      <c r="H281" s="23">
        <f t="shared" si="51"/>
        <v>0</v>
      </c>
      <c r="I281" s="17">
        <f t="shared" si="52"/>
        <v>398.671875</v>
      </c>
      <c r="J281" s="18">
        <f t="shared" si="53"/>
        <v>50.62499999999999</v>
      </c>
      <c r="K281" s="18">
        <f t="shared" si="54"/>
        <v>6.377952755905512</v>
      </c>
      <c r="L281" s="39"/>
      <c r="M281" s="3">
        <f t="shared" si="55"/>
        <v>133699.08089320874</v>
      </c>
      <c r="N281" s="7">
        <f t="shared" si="56"/>
        <v>5.9421813730315</v>
      </c>
      <c r="O281" s="1" t="str">
        <f t="shared" si="57"/>
        <v>YES</v>
      </c>
      <c r="P281" s="3">
        <f t="shared" si="58"/>
        <v>0</v>
      </c>
      <c r="Q281" s="3">
        <f t="shared" si="60"/>
        <v>133699.08089320874</v>
      </c>
      <c r="R281" s="45">
        <f t="shared" si="59"/>
        <v>5.9421813730315</v>
      </c>
    </row>
    <row r="282" spans="1:18" ht="12.75">
      <c r="A282" s="24">
        <v>255</v>
      </c>
      <c r="B282" s="1">
        <v>0</v>
      </c>
      <c r="C282" s="7">
        <v>0.21</v>
      </c>
      <c r="D282" s="7">
        <f t="shared" si="61"/>
        <v>0.1575</v>
      </c>
      <c r="E282" s="3">
        <f t="shared" si="62"/>
        <v>133699.08089320874</v>
      </c>
      <c r="F282" s="7">
        <f t="shared" si="63"/>
        <v>5.9421813730315</v>
      </c>
      <c r="G282" s="17">
        <f t="shared" si="50"/>
        <v>0</v>
      </c>
      <c r="H282" s="23">
        <f t="shared" si="51"/>
        <v>0</v>
      </c>
      <c r="I282" s="17">
        <f t="shared" si="52"/>
        <v>279.0703125</v>
      </c>
      <c r="J282" s="18">
        <f t="shared" si="53"/>
        <v>35.4375</v>
      </c>
      <c r="K282" s="18">
        <f t="shared" si="54"/>
        <v>6.377952755905512</v>
      </c>
      <c r="L282" s="39"/>
      <c r="M282" s="3">
        <f t="shared" si="55"/>
        <v>133378.19512795284</v>
      </c>
      <c r="N282" s="7">
        <f t="shared" si="56"/>
        <v>5.927919783464571</v>
      </c>
      <c r="O282" s="1" t="str">
        <f t="shared" si="57"/>
        <v>YES</v>
      </c>
      <c r="P282" s="3">
        <f t="shared" si="58"/>
        <v>0</v>
      </c>
      <c r="Q282" s="3">
        <f t="shared" si="60"/>
        <v>133378.19512795284</v>
      </c>
      <c r="R282" s="45">
        <f t="shared" si="59"/>
        <v>5.927919783464571</v>
      </c>
    </row>
    <row r="283" spans="1:18" ht="12.75">
      <c r="A283" s="24">
        <v>256</v>
      </c>
      <c r="B283" s="1">
        <v>0</v>
      </c>
      <c r="C283" s="7">
        <v>0.2</v>
      </c>
      <c r="D283" s="7">
        <f t="shared" si="61"/>
        <v>0.15000000000000002</v>
      </c>
      <c r="E283" s="3">
        <f t="shared" si="62"/>
        <v>133378.19512795284</v>
      </c>
      <c r="F283" s="7">
        <f t="shared" si="63"/>
        <v>5.927919783464571</v>
      </c>
      <c r="G283" s="17">
        <f t="shared" si="50"/>
        <v>0</v>
      </c>
      <c r="H283" s="23">
        <f t="shared" si="51"/>
        <v>0</v>
      </c>
      <c r="I283" s="17">
        <f t="shared" si="52"/>
        <v>265.78125000000006</v>
      </c>
      <c r="J283" s="18">
        <f t="shared" si="53"/>
        <v>33.75000000000001</v>
      </c>
      <c r="K283" s="18">
        <f t="shared" si="54"/>
        <v>6.377952755905512</v>
      </c>
      <c r="L283" s="39"/>
      <c r="M283" s="3">
        <f t="shared" si="55"/>
        <v>133072.28592519695</v>
      </c>
      <c r="N283" s="7">
        <f t="shared" si="56"/>
        <v>5.914323818897643</v>
      </c>
      <c r="O283" s="1" t="str">
        <f t="shared" si="57"/>
        <v>YES</v>
      </c>
      <c r="P283" s="3">
        <f t="shared" si="58"/>
        <v>0</v>
      </c>
      <c r="Q283" s="3">
        <f t="shared" si="60"/>
        <v>133072.28592519695</v>
      </c>
      <c r="R283" s="45">
        <f t="shared" si="59"/>
        <v>5.914323818897643</v>
      </c>
    </row>
    <row r="284" spans="1:18" ht="12.75">
      <c r="A284" s="24">
        <v>257</v>
      </c>
      <c r="B284" s="1">
        <v>0</v>
      </c>
      <c r="C284" s="7">
        <v>0.25</v>
      </c>
      <c r="D284" s="7">
        <f t="shared" si="61"/>
        <v>0.1875</v>
      </c>
      <c r="E284" s="3">
        <f t="shared" si="62"/>
        <v>133072.28592519695</v>
      </c>
      <c r="F284" s="7">
        <f t="shared" si="63"/>
        <v>5.914323818897643</v>
      </c>
      <c r="G284" s="17">
        <f aca="true" t="shared" si="64" ref="G284:G347">$B$9*B284/12</f>
        <v>0</v>
      </c>
      <c r="H284" s="23">
        <f aca="true" t="shared" si="65" ref="H284:H347">IF(B284&lt;0.06,0,$B$3*B284*$B$6*3630)</f>
        <v>0</v>
      </c>
      <c r="I284" s="17">
        <f aca="true" t="shared" si="66" ref="I284:I347">$B$13*D284*1.05/12</f>
        <v>332.2265625</v>
      </c>
      <c r="J284" s="18">
        <f aca="true" t="shared" si="67" ref="J284:J347">$B$12*D284*1.2/12</f>
        <v>42.1875</v>
      </c>
      <c r="K284" s="18">
        <f aca="true" t="shared" si="68" ref="K284:K347">$B$9*$D$14</f>
        <v>6.377952755905512</v>
      </c>
      <c r="L284" s="39"/>
      <c r="M284" s="3">
        <f aca="true" t="shared" si="69" ref="M284:M347">MAX(0,MIN($D$8,E284+SUM(G284:H284)-SUM(I284:L284)))</f>
        <v>132691.49390994105</v>
      </c>
      <c r="N284" s="7">
        <f aca="true" t="shared" si="70" ref="N284:N347">M284/$B$9</f>
        <v>5.897399729330713</v>
      </c>
      <c r="O284" s="1" t="str">
        <f aca="true" t="shared" si="71" ref="O284:O347">IF(N284&lt;$B$16,"NO","YES")</f>
        <v>YES</v>
      </c>
      <c r="P284" s="3">
        <f aca="true" t="shared" si="72" ref="P284:P347">IF(OR($B$18="NO",O284="YES"),0,$D$8-M284)</f>
        <v>0</v>
      </c>
      <c r="Q284" s="3">
        <f t="shared" si="60"/>
        <v>132691.49390994105</v>
      </c>
      <c r="R284" s="45">
        <f aca="true" t="shared" si="73" ref="R284:R347">Q284/$B$9</f>
        <v>5.897399729330713</v>
      </c>
    </row>
    <row r="285" spans="1:18" ht="12.75">
      <c r="A285" s="24">
        <v>258</v>
      </c>
      <c r="B285" s="1">
        <v>0</v>
      </c>
      <c r="C285" s="7">
        <v>0.3</v>
      </c>
      <c r="D285" s="7">
        <f t="shared" si="61"/>
        <v>0.22499999999999998</v>
      </c>
      <c r="E285" s="3">
        <f t="shared" si="62"/>
        <v>132691.49390994105</v>
      </c>
      <c r="F285" s="7">
        <f t="shared" si="63"/>
        <v>5.897399729330713</v>
      </c>
      <c r="G285" s="17">
        <f t="shared" si="64"/>
        <v>0</v>
      </c>
      <c r="H285" s="23">
        <f t="shared" si="65"/>
        <v>0</v>
      </c>
      <c r="I285" s="17">
        <f t="shared" si="66"/>
        <v>398.671875</v>
      </c>
      <c r="J285" s="18">
        <f t="shared" si="67"/>
        <v>50.62499999999999</v>
      </c>
      <c r="K285" s="18">
        <f t="shared" si="68"/>
        <v>6.377952755905512</v>
      </c>
      <c r="L285" s="39"/>
      <c r="M285" s="3">
        <f t="shared" si="69"/>
        <v>132235.81908218516</v>
      </c>
      <c r="N285" s="7">
        <f t="shared" si="70"/>
        <v>5.877147514763785</v>
      </c>
      <c r="O285" s="1" t="str">
        <f t="shared" si="71"/>
        <v>YES</v>
      </c>
      <c r="P285" s="3">
        <f t="shared" si="72"/>
        <v>0</v>
      </c>
      <c r="Q285" s="3">
        <f aca="true" t="shared" si="74" ref="Q285:Q348">M285+P285</f>
        <v>132235.81908218516</v>
      </c>
      <c r="R285" s="45">
        <f t="shared" si="73"/>
        <v>5.877147514763785</v>
      </c>
    </row>
    <row r="286" spans="1:18" ht="12.75">
      <c r="A286" s="24">
        <v>259</v>
      </c>
      <c r="B286" s="1">
        <v>0</v>
      </c>
      <c r="C286" s="7">
        <v>0.17</v>
      </c>
      <c r="D286" s="7">
        <f aca="true" t="shared" si="75" ref="D286:D349">0.75*C286</f>
        <v>0.1275</v>
      </c>
      <c r="E286" s="3">
        <f t="shared" si="62"/>
        <v>132235.81908218516</v>
      </c>
      <c r="F286" s="7">
        <f t="shared" si="63"/>
        <v>5.877147514763785</v>
      </c>
      <c r="G286" s="17">
        <f t="shared" si="64"/>
        <v>0</v>
      </c>
      <c r="H286" s="23">
        <f t="shared" si="65"/>
        <v>0</v>
      </c>
      <c r="I286" s="17">
        <f t="shared" si="66"/>
        <v>225.9140625</v>
      </c>
      <c r="J286" s="18">
        <f t="shared" si="67"/>
        <v>28.6875</v>
      </c>
      <c r="K286" s="18">
        <f t="shared" si="68"/>
        <v>6.377952755905512</v>
      </c>
      <c r="L286" s="39"/>
      <c r="M286" s="3">
        <f t="shared" si="69"/>
        <v>131974.83956692927</v>
      </c>
      <c r="N286" s="7">
        <f t="shared" si="70"/>
        <v>5.865548425196856</v>
      </c>
      <c r="O286" s="1" t="str">
        <f t="shared" si="71"/>
        <v>YES</v>
      </c>
      <c r="P286" s="3">
        <f t="shared" si="72"/>
        <v>0</v>
      </c>
      <c r="Q286" s="3">
        <f t="shared" si="74"/>
        <v>131974.83956692927</v>
      </c>
      <c r="R286" s="45">
        <f t="shared" si="73"/>
        <v>5.865548425196856</v>
      </c>
    </row>
    <row r="287" spans="1:18" ht="12.75">
      <c r="A287" s="24">
        <v>260</v>
      </c>
      <c r="B287" s="1">
        <v>0</v>
      </c>
      <c r="C287" s="7">
        <v>0.3</v>
      </c>
      <c r="D287" s="7">
        <f t="shared" si="75"/>
        <v>0.22499999999999998</v>
      </c>
      <c r="E287" s="3">
        <f t="shared" si="62"/>
        <v>131974.83956692927</v>
      </c>
      <c r="F287" s="7">
        <f t="shared" si="63"/>
        <v>5.865548425196856</v>
      </c>
      <c r="G287" s="17">
        <f t="shared" si="64"/>
        <v>0</v>
      </c>
      <c r="H287" s="23">
        <f t="shared" si="65"/>
        <v>0</v>
      </c>
      <c r="I287" s="17">
        <f t="shared" si="66"/>
        <v>398.671875</v>
      </c>
      <c r="J287" s="18">
        <f t="shared" si="67"/>
        <v>50.62499999999999</v>
      </c>
      <c r="K287" s="18">
        <f t="shared" si="68"/>
        <v>6.377952755905512</v>
      </c>
      <c r="L287" s="39"/>
      <c r="M287" s="3">
        <f t="shared" si="69"/>
        <v>131519.16473917337</v>
      </c>
      <c r="N287" s="7">
        <f t="shared" si="70"/>
        <v>5.845296210629928</v>
      </c>
      <c r="O287" s="1" t="str">
        <f t="shared" si="71"/>
        <v>YES</v>
      </c>
      <c r="P287" s="3">
        <f t="shared" si="72"/>
        <v>0</v>
      </c>
      <c r="Q287" s="3">
        <f t="shared" si="74"/>
        <v>131519.16473917337</v>
      </c>
      <c r="R287" s="45">
        <f t="shared" si="73"/>
        <v>5.845296210629928</v>
      </c>
    </row>
    <row r="288" spans="1:18" ht="12.75">
      <c r="A288" s="24">
        <v>261</v>
      </c>
      <c r="B288" s="1">
        <v>0.01</v>
      </c>
      <c r="C288" s="7">
        <v>0.08</v>
      </c>
      <c r="D288" s="7">
        <f t="shared" si="75"/>
        <v>0.06</v>
      </c>
      <c r="E288" s="3">
        <f t="shared" si="62"/>
        <v>131519.16473917337</v>
      </c>
      <c r="F288" s="7">
        <f t="shared" si="63"/>
        <v>5.845296210629928</v>
      </c>
      <c r="G288" s="17">
        <f t="shared" si="64"/>
        <v>18.75</v>
      </c>
      <c r="H288" s="23">
        <f t="shared" si="65"/>
        <v>0</v>
      </c>
      <c r="I288" s="17">
        <f t="shared" si="66"/>
        <v>106.3125</v>
      </c>
      <c r="J288" s="18">
        <f t="shared" si="67"/>
        <v>13.5</v>
      </c>
      <c r="K288" s="18">
        <f t="shared" si="68"/>
        <v>6.377952755905512</v>
      </c>
      <c r="L288" s="39"/>
      <c r="M288" s="3">
        <f t="shared" si="69"/>
        <v>131411.72428641748</v>
      </c>
      <c r="N288" s="7">
        <f t="shared" si="70"/>
        <v>5.840521079396332</v>
      </c>
      <c r="O288" s="1" t="str">
        <f t="shared" si="71"/>
        <v>YES</v>
      </c>
      <c r="P288" s="3">
        <f t="shared" si="72"/>
        <v>0</v>
      </c>
      <c r="Q288" s="3">
        <f t="shared" si="74"/>
        <v>131411.72428641748</v>
      </c>
      <c r="R288" s="45">
        <f t="shared" si="73"/>
        <v>5.840521079396332</v>
      </c>
    </row>
    <row r="289" spans="1:18" ht="12.75">
      <c r="A289" s="24">
        <v>262</v>
      </c>
      <c r="B289" s="1">
        <v>0</v>
      </c>
      <c r="C289" s="7">
        <v>0.17</v>
      </c>
      <c r="D289" s="7">
        <f t="shared" si="75"/>
        <v>0.1275</v>
      </c>
      <c r="E289" s="3">
        <f t="shared" si="62"/>
        <v>131411.72428641748</v>
      </c>
      <c r="F289" s="7">
        <f t="shared" si="63"/>
        <v>5.840521079396332</v>
      </c>
      <c r="G289" s="17">
        <f t="shared" si="64"/>
        <v>0</v>
      </c>
      <c r="H289" s="23">
        <f t="shared" si="65"/>
        <v>0</v>
      </c>
      <c r="I289" s="17">
        <f t="shared" si="66"/>
        <v>225.9140625</v>
      </c>
      <c r="J289" s="18">
        <f t="shared" si="67"/>
        <v>28.6875</v>
      </c>
      <c r="K289" s="18">
        <f t="shared" si="68"/>
        <v>6.377952755905512</v>
      </c>
      <c r="L289" s="39"/>
      <c r="M289" s="3">
        <f t="shared" si="69"/>
        <v>131150.74477116158</v>
      </c>
      <c r="N289" s="7">
        <f t="shared" si="70"/>
        <v>5.828921989829404</v>
      </c>
      <c r="O289" s="1" t="str">
        <f t="shared" si="71"/>
        <v>YES</v>
      </c>
      <c r="P289" s="3">
        <f t="shared" si="72"/>
        <v>0</v>
      </c>
      <c r="Q289" s="3">
        <f t="shared" si="74"/>
        <v>131150.74477116158</v>
      </c>
      <c r="R289" s="45">
        <f t="shared" si="73"/>
        <v>5.828921989829404</v>
      </c>
    </row>
    <row r="290" spans="1:18" ht="12.75">
      <c r="A290" s="24">
        <v>263</v>
      </c>
      <c r="B290" s="1">
        <v>0</v>
      </c>
      <c r="C290" s="7">
        <v>0.2</v>
      </c>
      <c r="D290" s="7">
        <f t="shared" si="75"/>
        <v>0.15000000000000002</v>
      </c>
      <c r="E290" s="3">
        <f t="shared" si="62"/>
        <v>131150.74477116158</v>
      </c>
      <c r="F290" s="7">
        <f t="shared" si="63"/>
        <v>5.828921989829404</v>
      </c>
      <c r="G290" s="17">
        <f t="shared" si="64"/>
        <v>0</v>
      </c>
      <c r="H290" s="23">
        <f t="shared" si="65"/>
        <v>0</v>
      </c>
      <c r="I290" s="17">
        <f t="shared" si="66"/>
        <v>265.78125000000006</v>
      </c>
      <c r="J290" s="18">
        <f t="shared" si="67"/>
        <v>33.75000000000001</v>
      </c>
      <c r="K290" s="18">
        <f t="shared" si="68"/>
        <v>6.377952755905512</v>
      </c>
      <c r="L290" s="39"/>
      <c r="M290" s="3">
        <f t="shared" si="69"/>
        <v>130844.83556840567</v>
      </c>
      <c r="N290" s="7">
        <f t="shared" si="70"/>
        <v>5.8153260252624746</v>
      </c>
      <c r="O290" s="1" t="str">
        <f t="shared" si="71"/>
        <v>YES</v>
      </c>
      <c r="P290" s="3">
        <f t="shared" si="72"/>
        <v>0</v>
      </c>
      <c r="Q290" s="3">
        <f t="shared" si="74"/>
        <v>130844.83556840567</v>
      </c>
      <c r="R290" s="45">
        <f t="shared" si="73"/>
        <v>5.8153260252624746</v>
      </c>
    </row>
    <row r="291" spans="1:18" ht="12.75">
      <c r="A291" s="24">
        <v>264</v>
      </c>
      <c r="B291" s="1">
        <v>0</v>
      </c>
      <c r="C291" s="7">
        <v>0.33</v>
      </c>
      <c r="D291" s="7">
        <f t="shared" si="75"/>
        <v>0.2475</v>
      </c>
      <c r="E291" s="3">
        <f t="shared" si="62"/>
        <v>130844.83556840567</v>
      </c>
      <c r="F291" s="7">
        <f t="shared" si="63"/>
        <v>5.8153260252624746</v>
      </c>
      <c r="G291" s="17">
        <f t="shared" si="64"/>
        <v>0</v>
      </c>
      <c r="H291" s="23">
        <f t="shared" si="65"/>
        <v>0</v>
      </c>
      <c r="I291" s="17">
        <f t="shared" si="66"/>
        <v>438.5390625</v>
      </c>
      <c r="J291" s="18">
        <f t="shared" si="67"/>
        <v>55.6875</v>
      </c>
      <c r="K291" s="18">
        <f t="shared" si="68"/>
        <v>6.377952755905512</v>
      </c>
      <c r="L291" s="39"/>
      <c r="M291" s="3">
        <f t="shared" si="69"/>
        <v>130344.23105314976</v>
      </c>
      <c r="N291" s="7">
        <f t="shared" si="70"/>
        <v>5.793076935695545</v>
      </c>
      <c r="O291" s="1" t="str">
        <f t="shared" si="71"/>
        <v>YES</v>
      </c>
      <c r="P291" s="3">
        <f t="shared" si="72"/>
        <v>0</v>
      </c>
      <c r="Q291" s="3">
        <f t="shared" si="74"/>
        <v>130344.23105314976</v>
      </c>
      <c r="R291" s="45">
        <f t="shared" si="73"/>
        <v>5.793076935695545</v>
      </c>
    </row>
    <row r="292" spans="1:18" ht="12.75">
      <c r="A292" s="24">
        <v>265</v>
      </c>
      <c r="B292" s="1">
        <v>0</v>
      </c>
      <c r="C292" s="7">
        <v>0.33</v>
      </c>
      <c r="D292" s="7">
        <f t="shared" si="75"/>
        <v>0.2475</v>
      </c>
      <c r="E292" s="3">
        <f t="shared" si="62"/>
        <v>130344.23105314976</v>
      </c>
      <c r="F292" s="7">
        <f t="shared" si="63"/>
        <v>5.793076935695545</v>
      </c>
      <c r="G292" s="17">
        <f t="shared" si="64"/>
        <v>0</v>
      </c>
      <c r="H292" s="23">
        <f t="shared" si="65"/>
        <v>0</v>
      </c>
      <c r="I292" s="17">
        <f t="shared" si="66"/>
        <v>438.5390625</v>
      </c>
      <c r="J292" s="18">
        <f t="shared" si="67"/>
        <v>55.6875</v>
      </c>
      <c r="K292" s="18">
        <f t="shared" si="68"/>
        <v>6.377952755905512</v>
      </c>
      <c r="L292" s="39"/>
      <c r="M292" s="3">
        <f t="shared" si="69"/>
        <v>129843.62653789386</v>
      </c>
      <c r="N292" s="7">
        <f t="shared" si="70"/>
        <v>5.770827846128616</v>
      </c>
      <c r="O292" s="1" t="str">
        <f t="shared" si="71"/>
        <v>YES</v>
      </c>
      <c r="P292" s="3">
        <f t="shared" si="72"/>
        <v>0</v>
      </c>
      <c r="Q292" s="3">
        <f t="shared" si="74"/>
        <v>129843.62653789386</v>
      </c>
      <c r="R292" s="45">
        <f t="shared" si="73"/>
        <v>5.770827846128616</v>
      </c>
    </row>
    <row r="293" spans="1:18" ht="12.75">
      <c r="A293" s="24">
        <v>266</v>
      </c>
      <c r="B293" s="1">
        <v>0</v>
      </c>
      <c r="C293" s="7">
        <v>0.32</v>
      </c>
      <c r="D293" s="7">
        <f t="shared" si="75"/>
        <v>0.24</v>
      </c>
      <c r="E293" s="3">
        <f t="shared" si="62"/>
        <v>129843.62653789386</v>
      </c>
      <c r="F293" s="7">
        <f t="shared" si="63"/>
        <v>5.770827846128616</v>
      </c>
      <c r="G293" s="17">
        <f t="shared" si="64"/>
        <v>0</v>
      </c>
      <c r="H293" s="23">
        <f t="shared" si="65"/>
        <v>0</v>
      </c>
      <c r="I293" s="17">
        <f t="shared" si="66"/>
        <v>425.25</v>
      </c>
      <c r="J293" s="18">
        <f t="shared" si="67"/>
        <v>54</v>
      </c>
      <c r="K293" s="18">
        <f t="shared" si="68"/>
        <v>6.377952755905512</v>
      </c>
      <c r="L293" s="39"/>
      <c r="M293" s="3">
        <f t="shared" si="69"/>
        <v>129357.99858513795</v>
      </c>
      <c r="N293" s="7">
        <f t="shared" si="70"/>
        <v>5.749244381561686</v>
      </c>
      <c r="O293" s="1" t="str">
        <f t="shared" si="71"/>
        <v>YES</v>
      </c>
      <c r="P293" s="3">
        <f t="shared" si="72"/>
        <v>0</v>
      </c>
      <c r="Q293" s="3">
        <f t="shared" si="74"/>
        <v>129357.99858513795</v>
      </c>
      <c r="R293" s="45">
        <f t="shared" si="73"/>
        <v>5.749244381561686</v>
      </c>
    </row>
    <row r="294" spans="1:18" ht="12.75">
      <c r="A294" s="24">
        <v>267</v>
      </c>
      <c r="B294" s="1">
        <v>0</v>
      </c>
      <c r="C294" s="7">
        <v>0.23</v>
      </c>
      <c r="D294" s="7">
        <f t="shared" si="75"/>
        <v>0.17250000000000001</v>
      </c>
      <c r="E294" s="3">
        <f t="shared" si="62"/>
        <v>129357.99858513795</v>
      </c>
      <c r="F294" s="7">
        <f t="shared" si="63"/>
        <v>5.749244381561686</v>
      </c>
      <c r="G294" s="17">
        <f t="shared" si="64"/>
        <v>0</v>
      </c>
      <c r="H294" s="23">
        <f t="shared" si="65"/>
        <v>0</v>
      </c>
      <c r="I294" s="17">
        <f t="shared" si="66"/>
        <v>305.64843750000006</v>
      </c>
      <c r="J294" s="18">
        <f t="shared" si="67"/>
        <v>38.81250000000001</v>
      </c>
      <c r="K294" s="18">
        <f t="shared" si="68"/>
        <v>6.377952755905512</v>
      </c>
      <c r="L294" s="39"/>
      <c r="M294" s="3">
        <f t="shared" si="69"/>
        <v>129007.15969488204</v>
      </c>
      <c r="N294" s="7">
        <f t="shared" si="70"/>
        <v>5.733651541994758</v>
      </c>
      <c r="O294" s="1" t="str">
        <f t="shared" si="71"/>
        <v>YES</v>
      </c>
      <c r="P294" s="3">
        <f t="shared" si="72"/>
        <v>0</v>
      </c>
      <c r="Q294" s="3">
        <f t="shared" si="74"/>
        <v>129007.15969488204</v>
      </c>
      <c r="R294" s="45">
        <f t="shared" si="73"/>
        <v>5.733651541994758</v>
      </c>
    </row>
    <row r="295" spans="1:18" ht="12.75">
      <c r="A295" s="24">
        <v>268</v>
      </c>
      <c r="B295" s="1">
        <v>0</v>
      </c>
      <c r="C295" s="7">
        <v>0.22</v>
      </c>
      <c r="D295" s="7">
        <f t="shared" si="75"/>
        <v>0.165</v>
      </c>
      <c r="E295" s="3">
        <f t="shared" si="62"/>
        <v>129007.15969488204</v>
      </c>
      <c r="F295" s="7">
        <f t="shared" si="63"/>
        <v>5.733651541994758</v>
      </c>
      <c r="G295" s="17">
        <f t="shared" si="64"/>
        <v>0</v>
      </c>
      <c r="H295" s="23">
        <f t="shared" si="65"/>
        <v>0</v>
      </c>
      <c r="I295" s="17">
        <f t="shared" si="66"/>
        <v>292.359375</v>
      </c>
      <c r="J295" s="18">
        <f t="shared" si="67"/>
        <v>37.125</v>
      </c>
      <c r="K295" s="18">
        <f t="shared" si="68"/>
        <v>6.377952755905512</v>
      </c>
      <c r="L295" s="39"/>
      <c r="M295" s="3">
        <f t="shared" si="69"/>
        <v>128671.29736712613</v>
      </c>
      <c r="N295" s="7">
        <f t="shared" si="70"/>
        <v>5.718724327427828</v>
      </c>
      <c r="O295" s="1" t="str">
        <f t="shared" si="71"/>
        <v>YES</v>
      </c>
      <c r="P295" s="3">
        <f t="shared" si="72"/>
        <v>0</v>
      </c>
      <c r="Q295" s="3">
        <f t="shared" si="74"/>
        <v>128671.29736712613</v>
      </c>
      <c r="R295" s="45">
        <f t="shared" si="73"/>
        <v>5.718724327427828</v>
      </c>
    </row>
    <row r="296" spans="1:18" ht="12.75">
      <c r="A296" s="24">
        <v>269</v>
      </c>
      <c r="B296" s="1">
        <v>0</v>
      </c>
      <c r="C296" s="7">
        <v>0.19</v>
      </c>
      <c r="D296" s="7">
        <f t="shared" si="75"/>
        <v>0.14250000000000002</v>
      </c>
      <c r="E296" s="3">
        <f t="shared" si="62"/>
        <v>128671.29736712613</v>
      </c>
      <c r="F296" s="7">
        <f t="shared" si="63"/>
        <v>5.718724327427828</v>
      </c>
      <c r="G296" s="17">
        <f t="shared" si="64"/>
        <v>0</v>
      </c>
      <c r="H296" s="23">
        <f t="shared" si="65"/>
        <v>0</v>
      </c>
      <c r="I296" s="17">
        <f t="shared" si="66"/>
        <v>252.49218750000003</v>
      </c>
      <c r="J296" s="18">
        <f t="shared" si="67"/>
        <v>32.06250000000001</v>
      </c>
      <c r="K296" s="18">
        <f t="shared" si="68"/>
        <v>6.377952755905512</v>
      </c>
      <c r="L296" s="39"/>
      <c r="M296" s="3">
        <f t="shared" si="69"/>
        <v>128380.36472687022</v>
      </c>
      <c r="N296" s="7">
        <f t="shared" si="70"/>
        <v>5.705793987860899</v>
      </c>
      <c r="O296" s="1" t="str">
        <f t="shared" si="71"/>
        <v>YES</v>
      </c>
      <c r="P296" s="3">
        <f t="shared" si="72"/>
        <v>0</v>
      </c>
      <c r="Q296" s="3">
        <f t="shared" si="74"/>
        <v>128380.36472687022</v>
      </c>
      <c r="R296" s="45">
        <f t="shared" si="73"/>
        <v>5.705793987860899</v>
      </c>
    </row>
    <row r="297" spans="1:18" ht="12.75">
      <c r="A297" s="24">
        <v>270</v>
      </c>
      <c r="B297" s="1">
        <v>0</v>
      </c>
      <c r="C297" s="7">
        <v>0.28</v>
      </c>
      <c r="D297" s="7">
        <f t="shared" si="75"/>
        <v>0.21000000000000002</v>
      </c>
      <c r="E297" s="3">
        <f t="shared" si="62"/>
        <v>128380.36472687022</v>
      </c>
      <c r="F297" s="7">
        <f t="shared" si="63"/>
        <v>5.705793987860899</v>
      </c>
      <c r="G297" s="17">
        <f t="shared" si="64"/>
        <v>0</v>
      </c>
      <c r="H297" s="23">
        <f t="shared" si="65"/>
        <v>0</v>
      </c>
      <c r="I297" s="17">
        <f t="shared" si="66"/>
        <v>372.09375</v>
      </c>
      <c r="J297" s="18">
        <f t="shared" si="67"/>
        <v>47.25</v>
      </c>
      <c r="K297" s="18">
        <f t="shared" si="68"/>
        <v>6.377952755905512</v>
      </c>
      <c r="L297" s="39"/>
      <c r="M297" s="3">
        <f t="shared" si="69"/>
        <v>127954.64302411431</v>
      </c>
      <c r="N297" s="7">
        <f t="shared" si="70"/>
        <v>5.68687302329397</v>
      </c>
      <c r="O297" s="1" t="str">
        <f t="shared" si="71"/>
        <v>YES</v>
      </c>
      <c r="P297" s="3">
        <f t="shared" si="72"/>
        <v>0</v>
      </c>
      <c r="Q297" s="3">
        <f t="shared" si="74"/>
        <v>127954.64302411431</v>
      </c>
      <c r="R297" s="45">
        <f t="shared" si="73"/>
        <v>5.68687302329397</v>
      </c>
    </row>
    <row r="298" spans="1:18" ht="12.75">
      <c r="A298" s="24">
        <v>271</v>
      </c>
      <c r="B298" s="1">
        <v>0</v>
      </c>
      <c r="C298" s="7">
        <v>0.37</v>
      </c>
      <c r="D298" s="7">
        <f t="shared" si="75"/>
        <v>0.27749999999999997</v>
      </c>
      <c r="E298" s="3">
        <f t="shared" si="62"/>
        <v>127954.64302411431</v>
      </c>
      <c r="F298" s="7">
        <f t="shared" si="63"/>
        <v>5.68687302329397</v>
      </c>
      <c r="G298" s="17">
        <f t="shared" si="64"/>
        <v>0</v>
      </c>
      <c r="H298" s="23">
        <f t="shared" si="65"/>
        <v>0</v>
      </c>
      <c r="I298" s="17">
        <f t="shared" si="66"/>
        <v>491.69531249999994</v>
      </c>
      <c r="J298" s="18">
        <f t="shared" si="67"/>
        <v>62.43749999999999</v>
      </c>
      <c r="K298" s="18">
        <f t="shared" si="68"/>
        <v>6.377952755905512</v>
      </c>
      <c r="L298" s="39"/>
      <c r="M298" s="3">
        <f t="shared" si="69"/>
        <v>127394.1322588584</v>
      </c>
      <c r="N298" s="7">
        <f t="shared" si="70"/>
        <v>5.66196143372704</v>
      </c>
      <c r="O298" s="1" t="str">
        <f t="shared" si="71"/>
        <v>YES</v>
      </c>
      <c r="P298" s="3">
        <f t="shared" si="72"/>
        <v>0</v>
      </c>
      <c r="Q298" s="3">
        <f t="shared" si="74"/>
        <v>127394.1322588584</v>
      </c>
      <c r="R298" s="45">
        <f t="shared" si="73"/>
        <v>5.66196143372704</v>
      </c>
    </row>
    <row r="299" spans="1:18" ht="12.75">
      <c r="A299" s="24">
        <v>272</v>
      </c>
      <c r="B299" s="1">
        <v>0</v>
      </c>
      <c r="C299" s="7">
        <v>0.41</v>
      </c>
      <c r="D299" s="7">
        <f t="shared" si="75"/>
        <v>0.3075</v>
      </c>
      <c r="E299" s="3">
        <f t="shared" si="62"/>
        <v>127394.1322588584</v>
      </c>
      <c r="F299" s="7">
        <f t="shared" si="63"/>
        <v>5.66196143372704</v>
      </c>
      <c r="G299" s="17">
        <f t="shared" si="64"/>
        <v>0</v>
      </c>
      <c r="H299" s="23">
        <f t="shared" si="65"/>
        <v>0</v>
      </c>
      <c r="I299" s="17">
        <f t="shared" si="66"/>
        <v>544.8515625</v>
      </c>
      <c r="J299" s="18">
        <f t="shared" si="67"/>
        <v>69.1875</v>
      </c>
      <c r="K299" s="18">
        <f t="shared" si="68"/>
        <v>6.377952755905512</v>
      </c>
      <c r="L299" s="39"/>
      <c r="M299" s="3">
        <f t="shared" si="69"/>
        <v>126773.71524360249</v>
      </c>
      <c r="N299" s="7">
        <f t="shared" si="70"/>
        <v>5.6343873441601104</v>
      </c>
      <c r="O299" s="1" t="str">
        <f t="shared" si="71"/>
        <v>YES</v>
      </c>
      <c r="P299" s="3">
        <f t="shared" si="72"/>
        <v>0</v>
      </c>
      <c r="Q299" s="3">
        <f t="shared" si="74"/>
        <v>126773.71524360249</v>
      </c>
      <c r="R299" s="45">
        <f t="shared" si="73"/>
        <v>5.6343873441601104</v>
      </c>
    </row>
    <row r="300" spans="1:18" ht="12.75">
      <c r="A300" s="24">
        <v>273</v>
      </c>
      <c r="B300" s="1">
        <v>0</v>
      </c>
      <c r="C300" s="7">
        <v>0.27</v>
      </c>
      <c r="D300" s="7">
        <f t="shared" si="75"/>
        <v>0.2025</v>
      </c>
      <c r="E300" s="3">
        <f t="shared" si="62"/>
        <v>126773.71524360249</v>
      </c>
      <c r="F300" s="7">
        <f t="shared" si="63"/>
        <v>5.6343873441601104</v>
      </c>
      <c r="G300" s="17">
        <f t="shared" si="64"/>
        <v>0</v>
      </c>
      <c r="H300" s="23">
        <f t="shared" si="65"/>
        <v>0</v>
      </c>
      <c r="I300" s="17">
        <f t="shared" si="66"/>
        <v>358.8046875</v>
      </c>
      <c r="J300" s="18">
        <f t="shared" si="67"/>
        <v>45.5625</v>
      </c>
      <c r="K300" s="18">
        <f t="shared" si="68"/>
        <v>6.377952755905512</v>
      </c>
      <c r="L300" s="39"/>
      <c r="M300" s="3">
        <f t="shared" si="69"/>
        <v>126362.97010334658</v>
      </c>
      <c r="N300" s="7">
        <f t="shared" si="70"/>
        <v>5.616132004593181</v>
      </c>
      <c r="O300" s="1" t="str">
        <f t="shared" si="71"/>
        <v>YES</v>
      </c>
      <c r="P300" s="3">
        <f t="shared" si="72"/>
        <v>0</v>
      </c>
      <c r="Q300" s="3">
        <f t="shared" si="74"/>
        <v>126362.97010334658</v>
      </c>
      <c r="R300" s="45">
        <f t="shared" si="73"/>
        <v>5.616132004593181</v>
      </c>
    </row>
    <row r="301" spans="1:18" ht="12.75">
      <c r="A301" s="24">
        <v>274</v>
      </c>
      <c r="B301" s="1">
        <v>0</v>
      </c>
      <c r="C301" s="7">
        <v>0.31</v>
      </c>
      <c r="D301" s="7">
        <f t="shared" si="75"/>
        <v>0.23249999999999998</v>
      </c>
      <c r="E301" s="3">
        <f t="shared" si="62"/>
        <v>126362.97010334658</v>
      </c>
      <c r="F301" s="7">
        <f t="shared" si="63"/>
        <v>5.616132004593181</v>
      </c>
      <c r="G301" s="17">
        <f t="shared" si="64"/>
        <v>0</v>
      </c>
      <c r="H301" s="23">
        <f t="shared" si="65"/>
        <v>0</v>
      </c>
      <c r="I301" s="17">
        <f t="shared" si="66"/>
        <v>411.9609375</v>
      </c>
      <c r="J301" s="18">
        <f t="shared" si="67"/>
        <v>52.3125</v>
      </c>
      <c r="K301" s="18">
        <f t="shared" si="68"/>
        <v>6.377952755905512</v>
      </c>
      <c r="L301" s="39"/>
      <c r="M301" s="3">
        <f t="shared" si="69"/>
        <v>125892.31871309067</v>
      </c>
      <c r="N301" s="7">
        <f t="shared" si="70"/>
        <v>5.595214165026253</v>
      </c>
      <c r="O301" s="1" t="str">
        <f t="shared" si="71"/>
        <v>YES</v>
      </c>
      <c r="P301" s="3">
        <f t="shared" si="72"/>
        <v>0</v>
      </c>
      <c r="Q301" s="3">
        <f t="shared" si="74"/>
        <v>125892.31871309067</v>
      </c>
      <c r="R301" s="45">
        <f t="shared" si="73"/>
        <v>5.595214165026253</v>
      </c>
    </row>
    <row r="302" spans="1:18" ht="12.75">
      <c r="A302" s="24">
        <v>275</v>
      </c>
      <c r="B302" s="1">
        <v>0.15</v>
      </c>
      <c r="C302" s="7">
        <v>0.31</v>
      </c>
      <c r="D302" s="7">
        <f t="shared" si="75"/>
        <v>0.23249999999999998</v>
      </c>
      <c r="E302" s="3">
        <f t="shared" si="62"/>
        <v>125892.31871309067</v>
      </c>
      <c r="F302" s="7">
        <f t="shared" si="63"/>
        <v>5.595214165026253</v>
      </c>
      <c r="G302" s="17">
        <f t="shared" si="64"/>
        <v>281.25</v>
      </c>
      <c r="H302" s="23">
        <f t="shared" si="65"/>
        <v>8984.25</v>
      </c>
      <c r="I302" s="17">
        <f t="shared" si="66"/>
        <v>411.9609375</v>
      </c>
      <c r="J302" s="18">
        <f t="shared" si="67"/>
        <v>52.3125</v>
      </c>
      <c r="K302" s="18">
        <f t="shared" si="68"/>
        <v>6.377952755905512</v>
      </c>
      <c r="L302" s="39"/>
      <c r="M302" s="3">
        <f t="shared" si="69"/>
        <v>134687.16732283478</v>
      </c>
      <c r="N302" s="7">
        <f t="shared" si="70"/>
        <v>5.986096325459323</v>
      </c>
      <c r="O302" s="1" t="str">
        <f t="shared" si="71"/>
        <v>YES</v>
      </c>
      <c r="P302" s="3">
        <f t="shared" si="72"/>
        <v>0</v>
      </c>
      <c r="Q302" s="3">
        <f t="shared" si="74"/>
        <v>134687.16732283478</v>
      </c>
      <c r="R302" s="45">
        <f t="shared" si="73"/>
        <v>5.986096325459323</v>
      </c>
    </row>
    <row r="303" spans="1:18" ht="12.75">
      <c r="A303" s="24">
        <v>276</v>
      </c>
      <c r="B303" s="1">
        <v>0.05</v>
      </c>
      <c r="C303" s="7">
        <v>0.14</v>
      </c>
      <c r="D303" s="7">
        <f t="shared" si="75"/>
        <v>0.10500000000000001</v>
      </c>
      <c r="E303" s="3">
        <f t="shared" si="62"/>
        <v>134687.16732283478</v>
      </c>
      <c r="F303" s="7">
        <f t="shared" si="63"/>
        <v>5.986096325459323</v>
      </c>
      <c r="G303" s="17">
        <f t="shared" si="64"/>
        <v>93.75</v>
      </c>
      <c r="H303" s="23">
        <f t="shared" si="65"/>
        <v>0</v>
      </c>
      <c r="I303" s="17">
        <f t="shared" si="66"/>
        <v>186.046875</v>
      </c>
      <c r="J303" s="18">
        <f t="shared" si="67"/>
        <v>23.625</v>
      </c>
      <c r="K303" s="18">
        <f t="shared" si="68"/>
        <v>6.377952755905512</v>
      </c>
      <c r="L303" s="39"/>
      <c r="M303" s="3">
        <f t="shared" si="69"/>
        <v>134564.86749507888</v>
      </c>
      <c r="N303" s="7">
        <f t="shared" si="70"/>
        <v>5.980660777559062</v>
      </c>
      <c r="O303" s="1" t="str">
        <f t="shared" si="71"/>
        <v>YES</v>
      </c>
      <c r="P303" s="3">
        <f t="shared" si="72"/>
        <v>0</v>
      </c>
      <c r="Q303" s="3">
        <f t="shared" si="74"/>
        <v>134564.86749507888</v>
      </c>
      <c r="R303" s="45">
        <f t="shared" si="73"/>
        <v>5.980660777559062</v>
      </c>
    </row>
    <row r="304" spans="1:18" ht="12.75">
      <c r="A304" s="24">
        <v>277</v>
      </c>
      <c r="B304" s="1">
        <v>0.1</v>
      </c>
      <c r="C304" s="7">
        <v>0.1</v>
      </c>
      <c r="D304" s="7">
        <f t="shared" si="75"/>
        <v>0.07500000000000001</v>
      </c>
      <c r="E304" s="3">
        <f t="shared" si="62"/>
        <v>134564.86749507888</v>
      </c>
      <c r="F304" s="7">
        <f t="shared" si="63"/>
        <v>5.980660777559062</v>
      </c>
      <c r="G304" s="17">
        <f t="shared" si="64"/>
        <v>187.5</v>
      </c>
      <c r="H304" s="23">
        <f t="shared" si="65"/>
        <v>5989.500000000001</v>
      </c>
      <c r="I304" s="17">
        <f t="shared" si="66"/>
        <v>132.89062500000003</v>
      </c>
      <c r="J304" s="18">
        <f t="shared" si="67"/>
        <v>16.875000000000004</v>
      </c>
      <c r="K304" s="18">
        <f t="shared" si="68"/>
        <v>6.377952755905512</v>
      </c>
      <c r="L304" s="39"/>
      <c r="M304" s="3">
        <f t="shared" si="69"/>
        <v>136125</v>
      </c>
      <c r="N304" s="7">
        <f t="shared" si="70"/>
        <v>6.05</v>
      </c>
      <c r="O304" s="1" t="str">
        <f t="shared" si="71"/>
        <v>YES</v>
      </c>
      <c r="P304" s="3">
        <f t="shared" si="72"/>
        <v>0</v>
      </c>
      <c r="Q304" s="3">
        <f t="shared" si="74"/>
        <v>136125</v>
      </c>
      <c r="R304" s="45">
        <f t="shared" si="73"/>
        <v>6.05</v>
      </c>
    </row>
    <row r="305" spans="1:18" ht="12.75">
      <c r="A305" s="24">
        <v>278</v>
      </c>
      <c r="B305" s="1">
        <v>0.06</v>
      </c>
      <c r="C305" s="7">
        <v>0.04</v>
      </c>
      <c r="D305" s="7">
        <f t="shared" si="75"/>
        <v>0.03</v>
      </c>
      <c r="E305" s="3">
        <f t="shared" si="62"/>
        <v>136125</v>
      </c>
      <c r="F305" s="7">
        <f t="shared" si="63"/>
        <v>6.05</v>
      </c>
      <c r="G305" s="17">
        <f t="shared" si="64"/>
        <v>112.5</v>
      </c>
      <c r="H305" s="23">
        <f t="shared" si="65"/>
        <v>3593.7</v>
      </c>
      <c r="I305" s="17">
        <f t="shared" si="66"/>
        <v>53.15625</v>
      </c>
      <c r="J305" s="18">
        <f t="shared" si="67"/>
        <v>6.75</v>
      </c>
      <c r="K305" s="18">
        <f t="shared" si="68"/>
        <v>6.377952755905512</v>
      </c>
      <c r="L305" s="39"/>
      <c r="M305" s="3">
        <f t="shared" si="69"/>
        <v>136125</v>
      </c>
      <c r="N305" s="7">
        <f t="shared" si="70"/>
        <v>6.05</v>
      </c>
      <c r="O305" s="1" t="str">
        <f t="shared" si="71"/>
        <v>YES</v>
      </c>
      <c r="P305" s="3">
        <f t="shared" si="72"/>
        <v>0</v>
      </c>
      <c r="Q305" s="3">
        <f t="shared" si="74"/>
        <v>136125</v>
      </c>
      <c r="R305" s="45">
        <f t="shared" si="73"/>
        <v>6.05</v>
      </c>
    </row>
    <row r="306" spans="1:18" ht="12.75">
      <c r="A306" s="24">
        <v>279</v>
      </c>
      <c r="B306" s="1">
        <v>0</v>
      </c>
      <c r="C306" s="7">
        <v>0.18</v>
      </c>
      <c r="D306" s="7">
        <f t="shared" si="75"/>
        <v>0.135</v>
      </c>
      <c r="E306" s="3">
        <f t="shared" si="62"/>
        <v>136125</v>
      </c>
      <c r="F306" s="7">
        <f t="shared" si="63"/>
        <v>6.05</v>
      </c>
      <c r="G306" s="17">
        <f t="shared" si="64"/>
        <v>0</v>
      </c>
      <c r="H306" s="23">
        <f t="shared" si="65"/>
        <v>0</v>
      </c>
      <c r="I306" s="17">
        <f t="shared" si="66"/>
        <v>239.203125</v>
      </c>
      <c r="J306" s="18">
        <f t="shared" si="67"/>
        <v>30.375</v>
      </c>
      <c r="K306" s="18">
        <f t="shared" si="68"/>
        <v>6.377952755905512</v>
      </c>
      <c r="L306" s="39"/>
      <c r="M306" s="3">
        <f t="shared" si="69"/>
        <v>135849.0439222441</v>
      </c>
      <c r="N306" s="7">
        <f t="shared" si="70"/>
        <v>6.0377352854330715</v>
      </c>
      <c r="O306" s="1" t="str">
        <f t="shared" si="71"/>
        <v>YES</v>
      </c>
      <c r="P306" s="3">
        <f t="shared" si="72"/>
        <v>0</v>
      </c>
      <c r="Q306" s="3">
        <f t="shared" si="74"/>
        <v>135849.0439222441</v>
      </c>
      <c r="R306" s="45">
        <f t="shared" si="73"/>
        <v>6.0377352854330715</v>
      </c>
    </row>
    <row r="307" spans="1:18" ht="12.75">
      <c r="A307" s="24">
        <v>280</v>
      </c>
      <c r="B307" s="1">
        <v>0</v>
      </c>
      <c r="C307" s="7">
        <v>0.35</v>
      </c>
      <c r="D307" s="7">
        <f t="shared" si="75"/>
        <v>0.26249999999999996</v>
      </c>
      <c r="E307" s="3">
        <f t="shared" si="62"/>
        <v>135849.0439222441</v>
      </c>
      <c r="F307" s="7">
        <f t="shared" si="63"/>
        <v>6.0377352854330715</v>
      </c>
      <c r="G307" s="17">
        <f t="shared" si="64"/>
        <v>0</v>
      </c>
      <c r="H307" s="23">
        <f t="shared" si="65"/>
        <v>0</v>
      </c>
      <c r="I307" s="17">
        <f t="shared" si="66"/>
        <v>465.11718749999994</v>
      </c>
      <c r="J307" s="18">
        <f t="shared" si="67"/>
        <v>59.06249999999999</v>
      </c>
      <c r="K307" s="18">
        <f t="shared" si="68"/>
        <v>6.377952755905512</v>
      </c>
      <c r="L307" s="39"/>
      <c r="M307" s="3">
        <f t="shared" si="69"/>
        <v>135318.4862819882</v>
      </c>
      <c r="N307" s="7">
        <f t="shared" si="70"/>
        <v>6.014154945866142</v>
      </c>
      <c r="O307" s="1" t="str">
        <f t="shared" si="71"/>
        <v>YES</v>
      </c>
      <c r="P307" s="3">
        <f t="shared" si="72"/>
        <v>0</v>
      </c>
      <c r="Q307" s="3">
        <f t="shared" si="74"/>
        <v>135318.4862819882</v>
      </c>
      <c r="R307" s="45">
        <f t="shared" si="73"/>
        <v>6.014154945866142</v>
      </c>
    </row>
    <row r="308" spans="1:18" ht="12.75">
      <c r="A308" s="24">
        <v>281</v>
      </c>
      <c r="B308" s="1">
        <v>0</v>
      </c>
      <c r="C308" s="7">
        <v>0.21</v>
      </c>
      <c r="D308" s="7">
        <f t="shared" si="75"/>
        <v>0.1575</v>
      </c>
      <c r="E308" s="3">
        <f t="shared" si="62"/>
        <v>135318.4862819882</v>
      </c>
      <c r="F308" s="7">
        <f t="shared" si="63"/>
        <v>6.014154945866142</v>
      </c>
      <c r="G308" s="17">
        <f t="shared" si="64"/>
        <v>0</v>
      </c>
      <c r="H308" s="23">
        <f t="shared" si="65"/>
        <v>0</v>
      </c>
      <c r="I308" s="17">
        <f t="shared" si="66"/>
        <v>279.0703125</v>
      </c>
      <c r="J308" s="18">
        <f t="shared" si="67"/>
        <v>35.4375</v>
      </c>
      <c r="K308" s="18">
        <f t="shared" si="68"/>
        <v>6.377952755905512</v>
      </c>
      <c r="L308" s="39"/>
      <c r="M308" s="3">
        <f t="shared" si="69"/>
        <v>134997.60051673232</v>
      </c>
      <c r="N308" s="7">
        <f t="shared" si="70"/>
        <v>5.999893356299214</v>
      </c>
      <c r="O308" s="1" t="str">
        <f t="shared" si="71"/>
        <v>YES</v>
      </c>
      <c r="P308" s="3">
        <f t="shared" si="72"/>
        <v>0</v>
      </c>
      <c r="Q308" s="3">
        <f t="shared" si="74"/>
        <v>134997.60051673232</v>
      </c>
      <c r="R308" s="45">
        <f t="shared" si="73"/>
        <v>5.999893356299214</v>
      </c>
    </row>
    <row r="309" spans="1:18" ht="12.75">
      <c r="A309" s="24">
        <v>282</v>
      </c>
      <c r="B309" s="1">
        <v>0</v>
      </c>
      <c r="C309" s="7">
        <v>0.19</v>
      </c>
      <c r="D309" s="7">
        <f t="shared" si="75"/>
        <v>0.14250000000000002</v>
      </c>
      <c r="E309" s="3">
        <f t="shared" si="62"/>
        <v>134997.60051673232</v>
      </c>
      <c r="F309" s="7">
        <f t="shared" si="63"/>
        <v>5.999893356299214</v>
      </c>
      <c r="G309" s="17">
        <f t="shared" si="64"/>
        <v>0</v>
      </c>
      <c r="H309" s="23">
        <f t="shared" si="65"/>
        <v>0</v>
      </c>
      <c r="I309" s="17">
        <f t="shared" si="66"/>
        <v>252.49218750000003</v>
      </c>
      <c r="J309" s="18">
        <f t="shared" si="67"/>
        <v>32.06250000000001</v>
      </c>
      <c r="K309" s="18">
        <f t="shared" si="68"/>
        <v>6.377952755905512</v>
      </c>
      <c r="L309" s="39"/>
      <c r="M309" s="3">
        <f t="shared" si="69"/>
        <v>134706.66787647642</v>
      </c>
      <c r="N309" s="7">
        <f t="shared" si="70"/>
        <v>5.986963016732285</v>
      </c>
      <c r="O309" s="1" t="str">
        <f t="shared" si="71"/>
        <v>YES</v>
      </c>
      <c r="P309" s="3">
        <f t="shared" si="72"/>
        <v>0</v>
      </c>
      <c r="Q309" s="3">
        <f t="shared" si="74"/>
        <v>134706.66787647642</v>
      </c>
      <c r="R309" s="45">
        <f t="shared" si="73"/>
        <v>5.986963016732285</v>
      </c>
    </row>
    <row r="310" spans="1:18" ht="12.75">
      <c r="A310" s="24">
        <v>283</v>
      </c>
      <c r="B310" s="1">
        <v>0</v>
      </c>
      <c r="C310" s="7">
        <v>0.18</v>
      </c>
      <c r="D310" s="7">
        <f t="shared" si="75"/>
        <v>0.135</v>
      </c>
      <c r="E310" s="3">
        <f t="shared" si="62"/>
        <v>134706.66787647642</v>
      </c>
      <c r="F310" s="7">
        <f t="shared" si="63"/>
        <v>5.986963016732285</v>
      </c>
      <c r="G310" s="17">
        <f t="shared" si="64"/>
        <v>0</v>
      </c>
      <c r="H310" s="23">
        <f t="shared" si="65"/>
        <v>0</v>
      </c>
      <c r="I310" s="17">
        <f t="shared" si="66"/>
        <v>239.203125</v>
      </c>
      <c r="J310" s="18">
        <f t="shared" si="67"/>
        <v>30.375</v>
      </c>
      <c r="K310" s="18">
        <f t="shared" si="68"/>
        <v>6.377952755905512</v>
      </c>
      <c r="L310" s="39"/>
      <c r="M310" s="3">
        <f t="shared" si="69"/>
        <v>134430.71179872053</v>
      </c>
      <c r="N310" s="7">
        <f t="shared" si="70"/>
        <v>5.974698302165357</v>
      </c>
      <c r="O310" s="1" t="str">
        <f t="shared" si="71"/>
        <v>YES</v>
      </c>
      <c r="P310" s="3">
        <f t="shared" si="72"/>
        <v>0</v>
      </c>
      <c r="Q310" s="3">
        <f t="shared" si="74"/>
        <v>134430.71179872053</v>
      </c>
      <c r="R310" s="45">
        <f t="shared" si="73"/>
        <v>5.974698302165357</v>
      </c>
    </row>
    <row r="311" spans="1:18" ht="12.75">
      <c r="A311" s="24">
        <v>284</v>
      </c>
      <c r="B311" s="1">
        <v>0</v>
      </c>
      <c r="C311" s="7">
        <v>0.22</v>
      </c>
      <c r="D311" s="7">
        <f t="shared" si="75"/>
        <v>0.165</v>
      </c>
      <c r="E311" s="3">
        <f t="shared" si="62"/>
        <v>134430.71179872053</v>
      </c>
      <c r="F311" s="7">
        <f t="shared" si="63"/>
        <v>5.974698302165357</v>
      </c>
      <c r="G311" s="17">
        <f t="shared" si="64"/>
        <v>0</v>
      </c>
      <c r="H311" s="23">
        <f t="shared" si="65"/>
        <v>0</v>
      </c>
      <c r="I311" s="17">
        <f t="shared" si="66"/>
        <v>292.359375</v>
      </c>
      <c r="J311" s="18">
        <f t="shared" si="67"/>
        <v>37.125</v>
      </c>
      <c r="K311" s="18">
        <f t="shared" si="68"/>
        <v>6.377952755905512</v>
      </c>
      <c r="L311" s="39"/>
      <c r="M311" s="3">
        <f t="shared" si="69"/>
        <v>134094.84947096463</v>
      </c>
      <c r="N311" s="7">
        <f t="shared" si="70"/>
        <v>5.959771087598428</v>
      </c>
      <c r="O311" s="1" t="str">
        <f t="shared" si="71"/>
        <v>YES</v>
      </c>
      <c r="P311" s="3">
        <f t="shared" si="72"/>
        <v>0</v>
      </c>
      <c r="Q311" s="3">
        <f t="shared" si="74"/>
        <v>134094.84947096463</v>
      </c>
      <c r="R311" s="45">
        <f t="shared" si="73"/>
        <v>5.959771087598428</v>
      </c>
    </row>
    <row r="312" spans="1:18" ht="12.75">
      <c r="A312" s="24">
        <v>285</v>
      </c>
      <c r="B312" s="1">
        <v>0</v>
      </c>
      <c r="C312" s="7">
        <v>0.19</v>
      </c>
      <c r="D312" s="7">
        <f t="shared" si="75"/>
        <v>0.14250000000000002</v>
      </c>
      <c r="E312" s="3">
        <f t="shared" si="62"/>
        <v>134094.84947096463</v>
      </c>
      <c r="F312" s="7">
        <f t="shared" si="63"/>
        <v>5.959771087598428</v>
      </c>
      <c r="G312" s="17">
        <f t="shared" si="64"/>
        <v>0</v>
      </c>
      <c r="H312" s="23">
        <f t="shared" si="65"/>
        <v>0</v>
      </c>
      <c r="I312" s="17">
        <f t="shared" si="66"/>
        <v>252.49218750000003</v>
      </c>
      <c r="J312" s="18">
        <f t="shared" si="67"/>
        <v>32.06250000000001</v>
      </c>
      <c r="K312" s="18">
        <f t="shared" si="68"/>
        <v>6.377952755905512</v>
      </c>
      <c r="L312" s="39"/>
      <c r="M312" s="3">
        <f t="shared" si="69"/>
        <v>133803.91683070874</v>
      </c>
      <c r="N312" s="7">
        <f t="shared" si="70"/>
        <v>5.9468407480315</v>
      </c>
      <c r="O312" s="1" t="str">
        <f t="shared" si="71"/>
        <v>YES</v>
      </c>
      <c r="P312" s="3">
        <f t="shared" si="72"/>
        <v>0</v>
      </c>
      <c r="Q312" s="3">
        <f t="shared" si="74"/>
        <v>133803.91683070874</v>
      </c>
      <c r="R312" s="45">
        <f t="shared" si="73"/>
        <v>5.9468407480315</v>
      </c>
    </row>
    <row r="313" spans="1:18" ht="12.75">
      <c r="A313" s="24">
        <v>286</v>
      </c>
      <c r="B313" s="1">
        <v>0</v>
      </c>
      <c r="C313" s="7">
        <v>0.26</v>
      </c>
      <c r="D313" s="7">
        <f t="shared" si="75"/>
        <v>0.195</v>
      </c>
      <c r="E313" s="3">
        <f t="shared" si="62"/>
        <v>133803.91683070874</v>
      </c>
      <c r="F313" s="7">
        <f t="shared" si="63"/>
        <v>5.9468407480315</v>
      </c>
      <c r="G313" s="17">
        <f t="shared" si="64"/>
        <v>0</v>
      </c>
      <c r="H313" s="23">
        <f t="shared" si="65"/>
        <v>0</v>
      </c>
      <c r="I313" s="17">
        <f t="shared" si="66"/>
        <v>345.515625</v>
      </c>
      <c r="J313" s="18">
        <f t="shared" si="67"/>
        <v>43.875</v>
      </c>
      <c r="K313" s="18">
        <f t="shared" si="68"/>
        <v>6.377952755905512</v>
      </c>
      <c r="L313" s="39"/>
      <c r="M313" s="3">
        <f t="shared" si="69"/>
        <v>133408.14825295284</v>
      </c>
      <c r="N313" s="7">
        <f t="shared" si="70"/>
        <v>5.9292510334645705</v>
      </c>
      <c r="O313" s="1" t="str">
        <f t="shared" si="71"/>
        <v>YES</v>
      </c>
      <c r="P313" s="3">
        <f t="shared" si="72"/>
        <v>0</v>
      </c>
      <c r="Q313" s="3">
        <f t="shared" si="74"/>
        <v>133408.14825295284</v>
      </c>
      <c r="R313" s="45">
        <f t="shared" si="73"/>
        <v>5.9292510334645705</v>
      </c>
    </row>
    <row r="314" spans="1:18" ht="12.75">
      <c r="A314" s="24">
        <v>287</v>
      </c>
      <c r="B314" s="1">
        <v>0</v>
      </c>
      <c r="C314" s="7">
        <v>0.22</v>
      </c>
      <c r="D314" s="7">
        <f t="shared" si="75"/>
        <v>0.165</v>
      </c>
      <c r="E314" s="3">
        <f t="shared" si="62"/>
        <v>133408.14825295284</v>
      </c>
      <c r="F314" s="7">
        <f t="shared" si="63"/>
        <v>5.9292510334645705</v>
      </c>
      <c r="G314" s="17">
        <f t="shared" si="64"/>
        <v>0</v>
      </c>
      <c r="H314" s="23">
        <f t="shared" si="65"/>
        <v>0</v>
      </c>
      <c r="I314" s="17">
        <f t="shared" si="66"/>
        <v>292.359375</v>
      </c>
      <c r="J314" s="18">
        <f t="shared" si="67"/>
        <v>37.125</v>
      </c>
      <c r="K314" s="18">
        <f t="shared" si="68"/>
        <v>6.377952755905512</v>
      </c>
      <c r="L314" s="39"/>
      <c r="M314" s="3">
        <f t="shared" si="69"/>
        <v>133072.28592519695</v>
      </c>
      <c r="N314" s="7">
        <f t="shared" si="70"/>
        <v>5.914323818897643</v>
      </c>
      <c r="O314" s="1" t="str">
        <f t="shared" si="71"/>
        <v>YES</v>
      </c>
      <c r="P314" s="3">
        <f t="shared" si="72"/>
        <v>0</v>
      </c>
      <c r="Q314" s="3">
        <f t="shared" si="74"/>
        <v>133072.28592519695</v>
      </c>
      <c r="R314" s="45">
        <f t="shared" si="73"/>
        <v>5.914323818897643</v>
      </c>
    </row>
    <row r="315" spans="1:18" ht="12.75">
      <c r="A315" s="24">
        <v>288</v>
      </c>
      <c r="B315" s="1">
        <v>0</v>
      </c>
      <c r="C315" s="7">
        <v>0.2</v>
      </c>
      <c r="D315" s="7">
        <f t="shared" si="75"/>
        <v>0.15000000000000002</v>
      </c>
      <c r="E315" s="3">
        <f t="shared" si="62"/>
        <v>133072.28592519695</v>
      </c>
      <c r="F315" s="7">
        <f t="shared" si="63"/>
        <v>5.914323818897643</v>
      </c>
      <c r="G315" s="17">
        <f t="shared" si="64"/>
        <v>0</v>
      </c>
      <c r="H315" s="23">
        <f t="shared" si="65"/>
        <v>0</v>
      </c>
      <c r="I315" s="17">
        <f t="shared" si="66"/>
        <v>265.78125000000006</v>
      </c>
      <c r="J315" s="18">
        <f t="shared" si="67"/>
        <v>33.75000000000001</v>
      </c>
      <c r="K315" s="18">
        <f t="shared" si="68"/>
        <v>6.377952755905512</v>
      </c>
      <c r="L315" s="39"/>
      <c r="M315" s="3">
        <f t="shared" si="69"/>
        <v>132766.37672244105</v>
      </c>
      <c r="N315" s="7">
        <f t="shared" si="70"/>
        <v>5.900727854330714</v>
      </c>
      <c r="O315" s="1" t="str">
        <f t="shared" si="71"/>
        <v>YES</v>
      </c>
      <c r="P315" s="3">
        <f t="shared" si="72"/>
        <v>0</v>
      </c>
      <c r="Q315" s="3">
        <f t="shared" si="74"/>
        <v>132766.37672244105</v>
      </c>
      <c r="R315" s="45">
        <f t="shared" si="73"/>
        <v>5.900727854330714</v>
      </c>
    </row>
    <row r="316" spans="1:18" ht="12.75">
      <c r="A316" s="24">
        <v>289</v>
      </c>
      <c r="B316" s="1">
        <v>0</v>
      </c>
      <c r="C316" s="7">
        <v>0.19</v>
      </c>
      <c r="D316" s="7">
        <f t="shared" si="75"/>
        <v>0.14250000000000002</v>
      </c>
      <c r="E316" s="3">
        <f t="shared" si="62"/>
        <v>132766.37672244105</v>
      </c>
      <c r="F316" s="7">
        <f t="shared" si="63"/>
        <v>5.900727854330714</v>
      </c>
      <c r="G316" s="17">
        <f t="shared" si="64"/>
        <v>0</v>
      </c>
      <c r="H316" s="23">
        <f t="shared" si="65"/>
        <v>0</v>
      </c>
      <c r="I316" s="17">
        <f t="shared" si="66"/>
        <v>252.49218750000003</v>
      </c>
      <c r="J316" s="18">
        <f t="shared" si="67"/>
        <v>32.06250000000001</v>
      </c>
      <c r="K316" s="18">
        <f t="shared" si="68"/>
        <v>6.377952755905512</v>
      </c>
      <c r="L316" s="39"/>
      <c r="M316" s="3">
        <f t="shared" si="69"/>
        <v>132475.44408218516</v>
      </c>
      <c r="N316" s="7">
        <f t="shared" si="70"/>
        <v>5.887797514763785</v>
      </c>
      <c r="O316" s="1" t="str">
        <f t="shared" si="71"/>
        <v>YES</v>
      </c>
      <c r="P316" s="3">
        <f t="shared" si="72"/>
        <v>0</v>
      </c>
      <c r="Q316" s="3">
        <f t="shared" si="74"/>
        <v>132475.44408218516</v>
      </c>
      <c r="R316" s="45">
        <f t="shared" si="73"/>
        <v>5.887797514763785</v>
      </c>
    </row>
    <row r="317" spans="1:18" ht="12.75">
      <c r="A317" s="24">
        <v>290</v>
      </c>
      <c r="B317" s="1">
        <v>0</v>
      </c>
      <c r="C317" s="7">
        <v>0.25</v>
      </c>
      <c r="D317" s="7">
        <f t="shared" si="75"/>
        <v>0.1875</v>
      </c>
      <c r="E317" s="3">
        <f t="shared" si="62"/>
        <v>132475.44408218516</v>
      </c>
      <c r="F317" s="7">
        <f t="shared" si="63"/>
        <v>5.887797514763785</v>
      </c>
      <c r="G317" s="17">
        <f t="shared" si="64"/>
        <v>0</v>
      </c>
      <c r="H317" s="23">
        <f t="shared" si="65"/>
        <v>0</v>
      </c>
      <c r="I317" s="17">
        <f t="shared" si="66"/>
        <v>332.2265625</v>
      </c>
      <c r="J317" s="18">
        <f t="shared" si="67"/>
        <v>42.1875</v>
      </c>
      <c r="K317" s="18">
        <f t="shared" si="68"/>
        <v>6.377952755905512</v>
      </c>
      <c r="L317" s="39"/>
      <c r="M317" s="3">
        <f t="shared" si="69"/>
        <v>132094.65206692927</v>
      </c>
      <c r="N317" s="7">
        <f t="shared" si="70"/>
        <v>5.870873425196856</v>
      </c>
      <c r="O317" s="1" t="str">
        <f t="shared" si="71"/>
        <v>YES</v>
      </c>
      <c r="P317" s="3">
        <f t="shared" si="72"/>
        <v>0</v>
      </c>
      <c r="Q317" s="3">
        <f t="shared" si="74"/>
        <v>132094.65206692927</v>
      </c>
      <c r="R317" s="45">
        <f t="shared" si="73"/>
        <v>5.870873425196856</v>
      </c>
    </row>
    <row r="318" spans="1:18" ht="12.75">
      <c r="A318" s="24">
        <v>291</v>
      </c>
      <c r="B318" s="1">
        <v>0</v>
      </c>
      <c r="C318" s="7">
        <v>0.2</v>
      </c>
      <c r="D318" s="7">
        <f t="shared" si="75"/>
        <v>0.15000000000000002</v>
      </c>
      <c r="E318" s="3">
        <f t="shared" si="62"/>
        <v>132094.65206692927</v>
      </c>
      <c r="F318" s="7">
        <f t="shared" si="63"/>
        <v>5.870873425196856</v>
      </c>
      <c r="G318" s="17">
        <f t="shared" si="64"/>
        <v>0</v>
      </c>
      <c r="H318" s="23">
        <f t="shared" si="65"/>
        <v>0</v>
      </c>
      <c r="I318" s="17">
        <f t="shared" si="66"/>
        <v>265.78125000000006</v>
      </c>
      <c r="J318" s="18">
        <f t="shared" si="67"/>
        <v>33.75000000000001</v>
      </c>
      <c r="K318" s="18">
        <f t="shared" si="68"/>
        <v>6.377952755905512</v>
      </c>
      <c r="L318" s="39"/>
      <c r="M318" s="3">
        <f t="shared" si="69"/>
        <v>131788.74286417337</v>
      </c>
      <c r="N318" s="7">
        <f t="shared" si="70"/>
        <v>5.857277460629928</v>
      </c>
      <c r="O318" s="1" t="str">
        <f t="shared" si="71"/>
        <v>YES</v>
      </c>
      <c r="P318" s="3">
        <f t="shared" si="72"/>
        <v>0</v>
      </c>
      <c r="Q318" s="3">
        <f t="shared" si="74"/>
        <v>131788.74286417337</v>
      </c>
      <c r="R318" s="45">
        <f t="shared" si="73"/>
        <v>5.857277460629928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75"/>
        <v>0.1275</v>
      </c>
      <c r="E319" s="3">
        <f t="shared" si="62"/>
        <v>131788.74286417337</v>
      </c>
      <c r="F319" s="7">
        <f t="shared" si="63"/>
        <v>5.857277460629928</v>
      </c>
      <c r="G319" s="17">
        <f t="shared" si="64"/>
        <v>0</v>
      </c>
      <c r="H319" s="23">
        <f t="shared" si="65"/>
        <v>0</v>
      </c>
      <c r="I319" s="17">
        <f t="shared" si="66"/>
        <v>225.9140625</v>
      </c>
      <c r="J319" s="18">
        <f t="shared" si="67"/>
        <v>28.6875</v>
      </c>
      <c r="K319" s="18">
        <f t="shared" si="68"/>
        <v>6.377952755905512</v>
      </c>
      <c r="L319" s="39"/>
      <c r="M319" s="3">
        <f t="shared" si="69"/>
        <v>131527.76334891748</v>
      </c>
      <c r="N319" s="7">
        <f t="shared" si="70"/>
        <v>5.845678371062999</v>
      </c>
      <c r="O319" s="1" t="str">
        <f t="shared" si="71"/>
        <v>YES</v>
      </c>
      <c r="P319" s="3">
        <f t="shared" si="72"/>
        <v>0</v>
      </c>
      <c r="Q319" s="3">
        <f t="shared" si="74"/>
        <v>131527.76334891748</v>
      </c>
      <c r="R319" s="45">
        <f t="shared" si="73"/>
        <v>5.845678371062999</v>
      </c>
    </row>
    <row r="320" spans="1:18" ht="12.75">
      <c r="A320" s="24">
        <v>293</v>
      </c>
      <c r="B320" s="1">
        <v>0</v>
      </c>
      <c r="C320" s="7">
        <v>0.17</v>
      </c>
      <c r="D320" s="7">
        <f t="shared" si="75"/>
        <v>0.1275</v>
      </c>
      <c r="E320" s="3">
        <f t="shared" si="62"/>
        <v>131527.76334891748</v>
      </c>
      <c r="F320" s="7">
        <f t="shared" si="63"/>
        <v>5.845678371062999</v>
      </c>
      <c r="G320" s="17">
        <f t="shared" si="64"/>
        <v>0</v>
      </c>
      <c r="H320" s="23">
        <f t="shared" si="65"/>
        <v>0</v>
      </c>
      <c r="I320" s="17">
        <f t="shared" si="66"/>
        <v>225.9140625</v>
      </c>
      <c r="J320" s="18">
        <f t="shared" si="67"/>
        <v>28.6875</v>
      </c>
      <c r="K320" s="18">
        <f t="shared" si="68"/>
        <v>6.377952755905512</v>
      </c>
      <c r="L320" s="39"/>
      <c r="M320" s="3">
        <f t="shared" si="69"/>
        <v>131266.78383366158</v>
      </c>
      <c r="N320" s="7">
        <f t="shared" si="70"/>
        <v>5.83407928149607</v>
      </c>
      <c r="O320" s="1" t="str">
        <f t="shared" si="71"/>
        <v>YES</v>
      </c>
      <c r="P320" s="3">
        <f t="shared" si="72"/>
        <v>0</v>
      </c>
      <c r="Q320" s="3">
        <f t="shared" si="74"/>
        <v>131266.78383366158</v>
      </c>
      <c r="R320" s="45">
        <f t="shared" si="73"/>
        <v>5.83407928149607</v>
      </c>
    </row>
    <row r="321" spans="1:18" ht="12.75">
      <c r="A321" s="24">
        <v>294</v>
      </c>
      <c r="B321" s="1">
        <v>0</v>
      </c>
      <c r="C321" s="7">
        <v>0.24</v>
      </c>
      <c r="D321" s="7">
        <f t="shared" si="75"/>
        <v>0.18</v>
      </c>
      <c r="E321" s="3">
        <f t="shared" si="62"/>
        <v>131266.78383366158</v>
      </c>
      <c r="F321" s="7">
        <f t="shared" si="63"/>
        <v>5.83407928149607</v>
      </c>
      <c r="G321" s="17">
        <f t="shared" si="64"/>
        <v>0</v>
      </c>
      <c r="H321" s="23">
        <f t="shared" si="65"/>
        <v>0</v>
      </c>
      <c r="I321" s="17">
        <f t="shared" si="66"/>
        <v>318.9375</v>
      </c>
      <c r="J321" s="18">
        <f t="shared" si="67"/>
        <v>40.5</v>
      </c>
      <c r="K321" s="18">
        <f t="shared" si="68"/>
        <v>6.377952755905512</v>
      </c>
      <c r="L321" s="39"/>
      <c r="M321" s="3">
        <f t="shared" si="69"/>
        <v>130900.96838090567</v>
      </c>
      <c r="N321" s="7">
        <f t="shared" si="70"/>
        <v>5.817820816929141</v>
      </c>
      <c r="O321" s="1" t="str">
        <f t="shared" si="71"/>
        <v>YES</v>
      </c>
      <c r="P321" s="3">
        <f t="shared" si="72"/>
        <v>0</v>
      </c>
      <c r="Q321" s="3">
        <f t="shared" si="74"/>
        <v>130900.96838090567</v>
      </c>
      <c r="R321" s="45">
        <f t="shared" si="73"/>
        <v>5.817820816929141</v>
      </c>
    </row>
    <row r="322" spans="1:18" ht="12.75">
      <c r="A322" s="24">
        <v>295</v>
      </c>
      <c r="B322" s="1">
        <v>0.06</v>
      </c>
      <c r="C322" s="7">
        <v>0.04</v>
      </c>
      <c r="D322" s="7">
        <f t="shared" si="75"/>
        <v>0.03</v>
      </c>
      <c r="E322" s="3">
        <f t="shared" si="62"/>
        <v>130900.96838090567</v>
      </c>
      <c r="F322" s="7">
        <f t="shared" si="63"/>
        <v>5.817820816929141</v>
      </c>
      <c r="G322" s="17">
        <f t="shared" si="64"/>
        <v>112.5</v>
      </c>
      <c r="H322" s="23">
        <f t="shared" si="65"/>
        <v>3593.7</v>
      </c>
      <c r="I322" s="17">
        <f t="shared" si="66"/>
        <v>53.15625</v>
      </c>
      <c r="J322" s="18">
        <f t="shared" si="67"/>
        <v>6.75</v>
      </c>
      <c r="K322" s="18">
        <f t="shared" si="68"/>
        <v>6.377952755905512</v>
      </c>
      <c r="L322" s="39"/>
      <c r="M322" s="3">
        <f t="shared" si="69"/>
        <v>134540.88417814978</v>
      </c>
      <c r="N322" s="7">
        <f t="shared" si="70"/>
        <v>5.979594852362212</v>
      </c>
      <c r="O322" s="1" t="str">
        <f t="shared" si="71"/>
        <v>YES</v>
      </c>
      <c r="P322" s="3">
        <f t="shared" si="72"/>
        <v>0</v>
      </c>
      <c r="Q322" s="3">
        <f t="shared" si="74"/>
        <v>134540.88417814978</v>
      </c>
      <c r="R322" s="45">
        <f t="shared" si="73"/>
        <v>5.979594852362212</v>
      </c>
    </row>
    <row r="323" spans="1:18" ht="12.75">
      <c r="A323" s="24">
        <v>296</v>
      </c>
      <c r="B323" s="1">
        <v>4.12</v>
      </c>
      <c r="C323" s="7">
        <v>0.045</v>
      </c>
      <c r="D323" s="7">
        <f t="shared" si="75"/>
        <v>0.03375</v>
      </c>
      <c r="E323" s="3">
        <f t="shared" si="62"/>
        <v>134540.88417814978</v>
      </c>
      <c r="F323" s="7">
        <f t="shared" si="63"/>
        <v>5.979594852362212</v>
      </c>
      <c r="G323" s="17">
        <f t="shared" si="64"/>
        <v>7725</v>
      </c>
      <c r="H323" s="23">
        <f t="shared" si="65"/>
        <v>246767.40000000002</v>
      </c>
      <c r="I323" s="17">
        <f t="shared" si="66"/>
        <v>59.80078125</v>
      </c>
      <c r="J323" s="18">
        <f t="shared" si="67"/>
        <v>7.59375</v>
      </c>
      <c r="K323" s="18">
        <f t="shared" si="68"/>
        <v>6.377952755905512</v>
      </c>
      <c r="L323" s="39"/>
      <c r="M323" s="3">
        <f t="shared" si="69"/>
        <v>136125</v>
      </c>
      <c r="N323" s="7">
        <f t="shared" si="70"/>
        <v>6.05</v>
      </c>
      <c r="O323" s="1" t="str">
        <f t="shared" si="71"/>
        <v>YES</v>
      </c>
      <c r="P323" s="3">
        <f t="shared" si="72"/>
        <v>0</v>
      </c>
      <c r="Q323" s="3">
        <f t="shared" si="74"/>
        <v>136125</v>
      </c>
      <c r="R323" s="45">
        <f t="shared" si="73"/>
        <v>6.05</v>
      </c>
    </row>
    <row r="324" spans="1:18" ht="12.75">
      <c r="A324" s="24">
        <v>297</v>
      </c>
      <c r="B324" s="1">
        <v>0</v>
      </c>
      <c r="C324" s="7">
        <v>0.05</v>
      </c>
      <c r="D324" s="7">
        <f t="shared" si="75"/>
        <v>0.037500000000000006</v>
      </c>
      <c r="E324" s="3">
        <f t="shared" si="62"/>
        <v>136125</v>
      </c>
      <c r="F324" s="7">
        <f t="shared" si="63"/>
        <v>6.05</v>
      </c>
      <c r="G324" s="17">
        <f t="shared" si="64"/>
        <v>0</v>
      </c>
      <c r="H324" s="23">
        <f t="shared" si="65"/>
        <v>0</v>
      </c>
      <c r="I324" s="17">
        <f t="shared" si="66"/>
        <v>66.44531250000001</v>
      </c>
      <c r="J324" s="18">
        <f t="shared" si="67"/>
        <v>8.437500000000002</v>
      </c>
      <c r="K324" s="18">
        <f t="shared" si="68"/>
        <v>6.377952755905512</v>
      </c>
      <c r="L324" s="39"/>
      <c r="M324" s="3">
        <f t="shared" si="69"/>
        <v>136043.7392347441</v>
      </c>
      <c r="N324" s="7">
        <f t="shared" si="70"/>
        <v>6.046388410433071</v>
      </c>
      <c r="O324" s="1" t="str">
        <f t="shared" si="71"/>
        <v>YES</v>
      </c>
      <c r="P324" s="3">
        <f t="shared" si="72"/>
        <v>0</v>
      </c>
      <c r="Q324" s="3">
        <f t="shared" si="74"/>
        <v>136043.7392347441</v>
      </c>
      <c r="R324" s="45">
        <f t="shared" si="73"/>
        <v>6.046388410433071</v>
      </c>
    </row>
    <row r="325" spans="1:18" ht="12.75">
      <c r="A325" s="24">
        <v>298</v>
      </c>
      <c r="B325" s="1">
        <v>0.93</v>
      </c>
      <c r="C325" s="7">
        <v>0.04</v>
      </c>
      <c r="D325" s="7">
        <f t="shared" si="75"/>
        <v>0.03</v>
      </c>
      <c r="E325" s="3">
        <f t="shared" si="62"/>
        <v>136043.7392347441</v>
      </c>
      <c r="F325" s="7">
        <f t="shared" si="63"/>
        <v>6.046388410433071</v>
      </c>
      <c r="G325" s="17">
        <f t="shared" si="64"/>
        <v>1743.75</v>
      </c>
      <c r="H325" s="23">
        <f t="shared" si="65"/>
        <v>55702.350000000006</v>
      </c>
      <c r="I325" s="17">
        <f t="shared" si="66"/>
        <v>53.15625</v>
      </c>
      <c r="J325" s="18">
        <f t="shared" si="67"/>
        <v>6.75</v>
      </c>
      <c r="K325" s="18">
        <f t="shared" si="68"/>
        <v>6.377952755905512</v>
      </c>
      <c r="L325" s="39"/>
      <c r="M325" s="3">
        <f t="shared" si="69"/>
        <v>136125</v>
      </c>
      <c r="N325" s="7">
        <f t="shared" si="70"/>
        <v>6.05</v>
      </c>
      <c r="O325" s="1" t="str">
        <f t="shared" si="71"/>
        <v>YES</v>
      </c>
      <c r="P325" s="3">
        <f t="shared" si="72"/>
        <v>0</v>
      </c>
      <c r="Q325" s="3">
        <f t="shared" si="74"/>
        <v>136125</v>
      </c>
      <c r="R325" s="45">
        <f t="shared" si="73"/>
        <v>6.05</v>
      </c>
    </row>
    <row r="326" spans="1:18" ht="12.75">
      <c r="A326" s="24">
        <v>299</v>
      </c>
      <c r="B326" s="1">
        <v>0.15</v>
      </c>
      <c r="C326" s="7">
        <v>0.06</v>
      </c>
      <c r="D326" s="7">
        <f t="shared" si="75"/>
        <v>0.045</v>
      </c>
      <c r="E326" s="3">
        <f t="shared" si="62"/>
        <v>136125</v>
      </c>
      <c r="F326" s="7">
        <f t="shared" si="63"/>
        <v>6.05</v>
      </c>
      <c r="G326" s="17">
        <f t="shared" si="64"/>
        <v>281.25</v>
      </c>
      <c r="H326" s="23">
        <f t="shared" si="65"/>
        <v>8984.25</v>
      </c>
      <c r="I326" s="17">
        <f t="shared" si="66"/>
        <v>79.734375</v>
      </c>
      <c r="J326" s="18">
        <f t="shared" si="67"/>
        <v>10.125</v>
      </c>
      <c r="K326" s="18">
        <f t="shared" si="68"/>
        <v>6.377952755905512</v>
      </c>
      <c r="L326" s="39"/>
      <c r="M326" s="3">
        <f t="shared" si="69"/>
        <v>136125</v>
      </c>
      <c r="N326" s="7">
        <f t="shared" si="70"/>
        <v>6.05</v>
      </c>
      <c r="O326" s="1" t="str">
        <f t="shared" si="71"/>
        <v>YES</v>
      </c>
      <c r="P326" s="3">
        <f t="shared" si="72"/>
        <v>0</v>
      </c>
      <c r="Q326" s="3">
        <f t="shared" si="74"/>
        <v>136125</v>
      </c>
      <c r="R326" s="45">
        <f t="shared" si="73"/>
        <v>6.05</v>
      </c>
    </row>
    <row r="327" spans="1:18" ht="12.75">
      <c r="A327" s="24">
        <v>300</v>
      </c>
      <c r="B327" s="1">
        <v>0</v>
      </c>
      <c r="C327" s="7">
        <v>0.08</v>
      </c>
      <c r="D327" s="7">
        <f t="shared" si="75"/>
        <v>0.06</v>
      </c>
      <c r="E327" s="3">
        <f t="shared" si="62"/>
        <v>136125</v>
      </c>
      <c r="F327" s="7">
        <f t="shared" si="63"/>
        <v>6.05</v>
      </c>
      <c r="G327" s="17">
        <f t="shared" si="64"/>
        <v>0</v>
      </c>
      <c r="H327" s="23">
        <f t="shared" si="65"/>
        <v>0</v>
      </c>
      <c r="I327" s="17">
        <f t="shared" si="66"/>
        <v>106.3125</v>
      </c>
      <c r="J327" s="18">
        <f t="shared" si="67"/>
        <v>13.5</v>
      </c>
      <c r="K327" s="18">
        <f t="shared" si="68"/>
        <v>6.377952755905512</v>
      </c>
      <c r="L327" s="39"/>
      <c r="M327" s="3">
        <f t="shared" si="69"/>
        <v>135998.8095472441</v>
      </c>
      <c r="N327" s="7">
        <f t="shared" si="70"/>
        <v>6.044391535433071</v>
      </c>
      <c r="O327" s="1" t="str">
        <f t="shared" si="71"/>
        <v>YES</v>
      </c>
      <c r="P327" s="3">
        <f t="shared" si="72"/>
        <v>0</v>
      </c>
      <c r="Q327" s="3">
        <f t="shared" si="74"/>
        <v>135998.8095472441</v>
      </c>
      <c r="R327" s="45">
        <f t="shared" si="73"/>
        <v>6.044391535433071</v>
      </c>
    </row>
    <row r="328" spans="1:18" ht="12.75">
      <c r="A328" s="24">
        <v>301</v>
      </c>
      <c r="B328" s="1">
        <v>0</v>
      </c>
      <c r="C328" s="7">
        <v>0.21</v>
      </c>
      <c r="D328" s="7">
        <f t="shared" si="75"/>
        <v>0.1575</v>
      </c>
      <c r="E328" s="3">
        <f t="shared" si="62"/>
        <v>135998.8095472441</v>
      </c>
      <c r="F328" s="7">
        <f t="shared" si="63"/>
        <v>6.044391535433071</v>
      </c>
      <c r="G328" s="17">
        <f t="shared" si="64"/>
        <v>0</v>
      </c>
      <c r="H328" s="23">
        <f t="shared" si="65"/>
        <v>0</v>
      </c>
      <c r="I328" s="17">
        <f t="shared" si="66"/>
        <v>279.0703125</v>
      </c>
      <c r="J328" s="18">
        <f t="shared" si="67"/>
        <v>35.4375</v>
      </c>
      <c r="K328" s="18">
        <f t="shared" si="68"/>
        <v>6.377952755905512</v>
      </c>
      <c r="L328" s="39"/>
      <c r="M328" s="3">
        <f t="shared" si="69"/>
        <v>135677.9237819882</v>
      </c>
      <c r="N328" s="7">
        <f t="shared" si="70"/>
        <v>6.030129945866142</v>
      </c>
      <c r="O328" s="1" t="str">
        <f t="shared" si="71"/>
        <v>YES</v>
      </c>
      <c r="P328" s="3">
        <f t="shared" si="72"/>
        <v>0</v>
      </c>
      <c r="Q328" s="3">
        <f t="shared" si="74"/>
        <v>135677.9237819882</v>
      </c>
      <c r="R328" s="45">
        <f t="shared" si="73"/>
        <v>6.030129945866142</v>
      </c>
    </row>
    <row r="329" spans="1:18" ht="12.75">
      <c r="A329" s="24">
        <v>302</v>
      </c>
      <c r="B329" s="1">
        <v>0</v>
      </c>
      <c r="C329" s="7">
        <v>0.2</v>
      </c>
      <c r="D329" s="7">
        <f t="shared" si="75"/>
        <v>0.15000000000000002</v>
      </c>
      <c r="E329" s="3">
        <f t="shared" si="62"/>
        <v>135677.9237819882</v>
      </c>
      <c r="F329" s="7">
        <f t="shared" si="63"/>
        <v>6.030129945866142</v>
      </c>
      <c r="G329" s="17">
        <f t="shared" si="64"/>
        <v>0</v>
      </c>
      <c r="H329" s="23">
        <f t="shared" si="65"/>
        <v>0</v>
      </c>
      <c r="I329" s="17">
        <f t="shared" si="66"/>
        <v>265.78125000000006</v>
      </c>
      <c r="J329" s="18">
        <f t="shared" si="67"/>
        <v>33.75000000000001</v>
      </c>
      <c r="K329" s="18">
        <f t="shared" si="68"/>
        <v>6.377952755905512</v>
      </c>
      <c r="L329" s="39"/>
      <c r="M329" s="3">
        <f t="shared" si="69"/>
        <v>135372.01457923232</v>
      </c>
      <c r="N329" s="7">
        <f t="shared" si="70"/>
        <v>6.016533981299214</v>
      </c>
      <c r="O329" s="1" t="str">
        <f t="shared" si="71"/>
        <v>YES</v>
      </c>
      <c r="P329" s="3">
        <f t="shared" si="72"/>
        <v>0</v>
      </c>
      <c r="Q329" s="3">
        <f t="shared" si="74"/>
        <v>135372.01457923232</v>
      </c>
      <c r="R329" s="45">
        <f t="shared" si="73"/>
        <v>6.016533981299214</v>
      </c>
    </row>
    <row r="330" spans="1:18" ht="12.75">
      <c r="A330" s="24">
        <v>303</v>
      </c>
      <c r="B330" s="1">
        <v>0.01</v>
      </c>
      <c r="C330" s="7">
        <v>0.09</v>
      </c>
      <c r="D330" s="7">
        <f t="shared" si="75"/>
        <v>0.0675</v>
      </c>
      <c r="E330" s="3">
        <f aca="true" t="shared" si="76" ref="E330:E392">Q329</f>
        <v>135372.01457923232</v>
      </c>
      <c r="F330" s="7">
        <f aca="true" t="shared" si="77" ref="F330:F392">R329</f>
        <v>6.016533981299214</v>
      </c>
      <c r="G330" s="17">
        <f t="shared" si="64"/>
        <v>18.75</v>
      </c>
      <c r="H330" s="23">
        <f t="shared" si="65"/>
        <v>0</v>
      </c>
      <c r="I330" s="17">
        <f t="shared" si="66"/>
        <v>119.6015625</v>
      </c>
      <c r="J330" s="18">
        <f t="shared" si="67"/>
        <v>15.1875</v>
      </c>
      <c r="K330" s="18">
        <f t="shared" si="68"/>
        <v>6.377952755905512</v>
      </c>
      <c r="L330" s="39"/>
      <c r="M330" s="3">
        <f t="shared" si="69"/>
        <v>135249.59756397642</v>
      </c>
      <c r="N330" s="7">
        <f t="shared" si="70"/>
        <v>6.011093225065618</v>
      </c>
      <c r="O330" s="1" t="str">
        <f t="shared" si="71"/>
        <v>YES</v>
      </c>
      <c r="P330" s="3">
        <f t="shared" si="72"/>
        <v>0</v>
      </c>
      <c r="Q330" s="3">
        <f t="shared" si="74"/>
        <v>135249.59756397642</v>
      </c>
      <c r="R330" s="45">
        <f t="shared" si="73"/>
        <v>6.011093225065618</v>
      </c>
    </row>
    <row r="331" spans="1:18" ht="12.75">
      <c r="A331" s="24">
        <v>304</v>
      </c>
      <c r="B331" s="1">
        <v>0.95</v>
      </c>
      <c r="C331" s="7">
        <v>0.09</v>
      </c>
      <c r="D331" s="7">
        <f t="shared" si="75"/>
        <v>0.0675</v>
      </c>
      <c r="E331" s="3">
        <f t="shared" si="76"/>
        <v>135249.59756397642</v>
      </c>
      <c r="F331" s="7">
        <f t="shared" si="77"/>
        <v>6.011093225065618</v>
      </c>
      <c r="G331" s="17">
        <f t="shared" si="64"/>
        <v>1781.25</v>
      </c>
      <c r="H331" s="23">
        <f t="shared" si="65"/>
        <v>56900.25</v>
      </c>
      <c r="I331" s="17">
        <f t="shared" si="66"/>
        <v>119.6015625</v>
      </c>
      <c r="J331" s="18">
        <f t="shared" si="67"/>
        <v>15.1875</v>
      </c>
      <c r="K331" s="18">
        <f t="shared" si="68"/>
        <v>6.377952755905512</v>
      </c>
      <c r="L331" s="39"/>
      <c r="M331" s="3">
        <f t="shared" si="69"/>
        <v>136125</v>
      </c>
      <c r="N331" s="7">
        <f t="shared" si="70"/>
        <v>6.05</v>
      </c>
      <c r="O331" s="1" t="str">
        <f t="shared" si="71"/>
        <v>YES</v>
      </c>
      <c r="P331" s="3">
        <f t="shared" si="72"/>
        <v>0</v>
      </c>
      <c r="Q331" s="3">
        <f t="shared" si="74"/>
        <v>136125</v>
      </c>
      <c r="R331" s="45">
        <f t="shared" si="73"/>
        <v>6.05</v>
      </c>
    </row>
    <row r="332" spans="1:18" ht="12.75">
      <c r="A332" s="24">
        <v>305</v>
      </c>
      <c r="B332" s="1">
        <v>0</v>
      </c>
      <c r="C332" s="7">
        <v>0</v>
      </c>
      <c r="D332" s="7">
        <f t="shared" si="75"/>
        <v>0</v>
      </c>
      <c r="E332" s="3">
        <f t="shared" si="76"/>
        <v>136125</v>
      </c>
      <c r="F332" s="7">
        <f t="shared" si="77"/>
        <v>6.05</v>
      </c>
      <c r="G332" s="17">
        <f t="shared" si="64"/>
        <v>0</v>
      </c>
      <c r="H332" s="23">
        <f t="shared" si="65"/>
        <v>0</v>
      </c>
      <c r="I332" s="17">
        <f t="shared" si="66"/>
        <v>0</v>
      </c>
      <c r="J332" s="18">
        <f t="shared" si="67"/>
        <v>0</v>
      </c>
      <c r="K332" s="18">
        <f t="shared" si="68"/>
        <v>6.377952755905512</v>
      </c>
      <c r="L332" s="39"/>
      <c r="M332" s="3">
        <f t="shared" si="69"/>
        <v>136118.6220472441</v>
      </c>
      <c r="N332" s="7">
        <f t="shared" si="70"/>
        <v>6.049716535433071</v>
      </c>
      <c r="O332" s="1" t="str">
        <f t="shared" si="71"/>
        <v>YES</v>
      </c>
      <c r="P332" s="3">
        <f t="shared" si="72"/>
        <v>0</v>
      </c>
      <c r="Q332" s="3">
        <f t="shared" si="74"/>
        <v>136118.6220472441</v>
      </c>
      <c r="R332" s="45">
        <f t="shared" si="73"/>
        <v>6.049716535433071</v>
      </c>
    </row>
    <row r="333" spans="1:18" ht="12.75">
      <c r="A333" s="24">
        <v>306</v>
      </c>
      <c r="B333" s="1">
        <v>0</v>
      </c>
      <c r="C333" s="7">
        <v>0.14</v>
      </c>
      <c r="D333" s="7">
        <f t="shared" si="75"/>
        <v>0.10500000000000001</v>
      </c>
      <c r="E333" s="3">
        <f t="shared" si="76"/>
        <v>136118.6220472441</v>
      </c>
      <c r="F333" s="7">
        <f t="shared" si="77"/>
        <v>6.049716535433071</v>
      </c>
      <c r="G333" s="17">
        <f t="shared" si="64"/>
        <v>0</v>
      </c>
      <c r="H333" s="23">
        <f t="shared" si="65"/>
        <v>0</v>
      </c>
      <c r="I333" s="17">
        <f t="shared" si="66"/>
        <v>186.046875</v>
      </c>
      <c r="J333" s="18">
        <f t="shared" si="67"/>
        <v>23.625</v>
      </c>
      <c r="K333" s="18">
        <f t="shared" si="68"/>
        <v>6.377952755905512</v>
      </c>
      <c r="L333" s="39"/>
      <c r="M333" s="3">
        <f t="shared" si="69"/>
        <v>135902.5722194882</v>
      </c>
      <c r="N333" s="7">
        <f t="shared" si="70"/>
        <v>6.0401143208661425</v>
      </c>
      <c r="O333" s="1" t="str">
        <f t="shared" si="71"/>
        <v>YES</v>
      </c>
      <c r="P333" s="3">
        <f t="shared" si="72"/>
        <v>0</v>
      </c>
      <c r="Q333" s="3">
        <f t="shared" si="74"/>
        <v>135902.5722194882</v>
      </c>
      <c r="R333" s="45">
        <f t="shared" si="73"/>
        <v>6.0401143208661425</v>
      </c>
    </row>
    <row r="334" spans="1:18" ht="12.75">
      <c r="A334" s="24">
        <v>307</v>
      </c>
      <c r="B334" s="1">
        <v>0.29</v>
      </c>
      <c r="C334" s="7">
        <v>0.08</v>
      </c>
      <c r="D334" s="7">
        <f t="shared" si="75"/>
        <v>0.06</v>
      </c>
      <c r="E334" s="3">
        <f t="shared" si="76"/>
        <v>135902.5722194882</v>
      </c>
      <c r="F334" s="7">
        <f t="shared" si="77"/>
        <v>6.0401143208661425</v>
      </c>
      <c r="G334" s="17">
        <f t="shared" si="64"/>
        <v>543.75</v>
      </c>
      <c r="H334" s="23">
        <f t="shared" si="65"/>
        <v>17369.549999999996</v>
      </c>
      <c r="I334" s="17">
        <f t="shared" si="66"/>
        <v>106.3125</v>
      </c>
      <c r="J334" s="18">
        <f t="shared" si="67"/>
        <v>13.5</v>
      </c>
      <c r="K334" s="18">
        <f t="shared" si="68"/>
        <v>6.377952755905512</v>
      </c>
      <c r="L334" s="39"/>
      <c r="M334" s="3">
        <f t="shared" si="69"/>
        <v>136125</v>
      </c>
      <c r="N334" s="7">
        <f t="shared" si="70"/>
        <v>6.05</v>
      </c>
      <c r="O334" s="1" t="str">
        <f t="shared" si="71"/>
        <v>YES</v>
      </c>
      <c r="P334" s="3">
        <f t="shared" si="72"/>
        <v>0</v>
      </c>
      <c r="Q334" s="3">
        <f t="shared" si="74"/>
        <v>136125</v>
      </c>
      <c r="R334" s="45">
        <f t="shared" si="73"/>
        <v>6.05</v>
      </c>
    </row>
    <row r="335" spans="1:18" ht="12.75">
      <c r="A335" s="24">
        <v>308</v>
      </c>
      <c r="B335" s="1">
        <v>0</v>
      </c>
      <c r="C335" s="7">
        <v>0</v>
      </c>
      <c r="D335" s="7">
        <f t="shared" si="75"/>
        <v>0</v>
      </c>
      <c r="E335" s="3">
        <f t="shared" si="76"/>
        <v>136125</v>
      </c>
      <c r="F335" s="7">
        <f t="shared" si="77"/>
        <v>6.05</v>
      </c>
      <c r="G335" s="17">
        <f t="shared" si="64"/>
        <v>0</v>
      </c>
      <c r="H335" s="23">
        <f t="shared" si="65"/>
        <v>0</v>
      </c>
      <c r="I335" s="17">
        <f t="shared" si="66"/>
        <v>0</v>
      </c>
      <c r="J335" s="18">
        <f t="shared" si="67"/>
        <v>0</v>
      </c>
      <c r="K335" s="18">
        <f t="shared" si="68"/>
        <v>6.377952755905512</v>
      </c>
      <c r="L335" s="39"/>
      <c r="M335" s="3">
        <f t="shared" si="69"/>
        <v>136118.6220472441</v>
      </c>
      <c r="N335" s="7">
        <f t="shared" si="70"/>
        <v>6.049716535433071</v>
      </c>
      <c r="O335" s="1" t="str">
        <f t="shared" si="71"/>
        <v>YES</v>
      </c>
      <c r="P335" s="3">
        <f t="shared" si="72"/>
        <v>0</v>
      </c>
      <c r="Q335" s="3">
        <f t="shared" si="74"/>
        <v>136118.6220472441</v>
      </c>
      <c r="R335" s="45">
        <f t="shared" si="73"/>
        <v>6.049716535433071</v>
      </c>
    </row>
    <row r="336" spans="1:18" ht="12.75">
      <c r="A336" s="24">
        <v>309</v>
      </c>
      <c r="B336" s="1">
        <v>0.02</v>
      </c>
      <c r="C336" s="7">
        <v>0.05</v>
      </c>
      <c r="D336" s="7">
        <f t="shared" si="75"/>
        <v>0.037500000000000006</v>
      </c>
      <c r="E336" s="3">
        <f t="shared" si="76"/>
        <v>136118.6220472441</v>
      </c>
      <c r="F336" s="7">
        <f t="shared" si="77"/>
        <v>6.049716535433071</v>
      </c>
      <c r="G336" s="17">
        <f t="shared" si="64"/>
        <v>37.5</v>
      </c>
      <c r="H336" s="23">
        <f t="shared" si="65"/>
        <v>0</v>
      </c>
      <c r="I336" s="17">
        <f t="shared" si="66"/>
        <v>66.44531250000001</v>
      </c>
      <c r="J336" s="18">
        <f t="shared" si="67"/>
        <v>8.437500000000002</v>
      </c>
      <c r="K336" s="18">
        <f t="shared" si="68"/>
        <v>6.377952755905512</v>
      </c>
      <c r="L336" s="39"/>
      <c r="M336" s="3">
        <f t="shared" si="69"/>
        <v>136074.8612819882</v>
      </c>
      <c r="N336" s="7">
        <f t="shared" si="70"/>
        <v>6.047771612532809</v>
      </c>
      <c r="O336" s="1" t="str">
        <f t="shared" si="71"/>
        <v>YES</v>
      </c>
      <c r="P336" s="3">
        <f t="shared" si="72"/>
        <v>0</v>
      </c>
      <c r="Q336" s="3">
        <f t="shared" si="74"/>
        <v>136074.8612819882</v>
      </c>
      <c r="R336" s="45">
        <f t="shared" si="73"/>
        <v>6.047771612532809</v>
      </c>
    </row>
    <row r="337" spans="1:18" ht="12.75">
      <c r="A337" s="24">
        <v>310</v>
      </c>
      <c r="B337" s="1">
        <v>0.01</v>
      </c>
      <c r="C337" s="7">
        <v>0.19</v>
      </c>
      <c r="D337" s="7">
        <f t="shared" si="75"/>
        <v>0.14250000000000002</v>
      </c>
      <c r="E337" s="3">
        <f t="shared" si="76"/>
        <v>136074.8612819882</v>
      </c>
      <c r="F337" s="7">
        <f t="shared" si="77"/>
        <v>6.047771612532809</v>
      </c>
      <c r="G337" s="17">
        <f t="shared" si="64"/>
        <v>18.75</v>
      </c>
      <c r="H337" s="23">
        <f t="shared" si="65"/>
        <v>0</v>
      </c>
      <c r="I337" s="17">
        <f t="shared" si="66"/>
        <v>252.49218750000003</v>
      </c>
      <c r="J337" s="18">
        <f t="shared" si="67"/>
        <v>32.06250000000001</v>
      </c>
      <c r="K337" s="18">
        <f t="shared" si="68"/>
        <v>6.377952755905512</v>
      </c>
      <c r="L337" s="39"/>
      <c r="M337" s="3">
        <f t="shared" si="69"/>
        <v>135802.67864173232</v>
      </c>
      <c r="N337" s="7">
        <f t="shared" si="70"/>
        <v>6.035674606299214</v>
      </c>
      <c r="O337" s="1" t="str">
        <f t="shared" si="71"/>
        <v>YES</v>
      </c>
      <c r="P337" s="3">
        <f t="shared" si="72"/>
        <v>0</v>
      </c>
      <c r="Q337" s="3">
        <f t="shared" si="74"/>
        <v>135802.67864173232</v>
      </c>
      <c r="R337" s="45">
        <f t="shared" si="73"/>
        <v>6.035674606299214</v>
      </c>
    </row>
    <row r="338" spans="1:18" ht="12.75">
      <c r="A338" s="24">
        <v>311</v>
      </c>
      <c r="B338" s="1">
        <v>0.04</v>
      </c>
      <c r="C338" s="7">
        <v>0.07</v>
      </c>
      <c r="D338" s="7">
        <f t="shared" si="75"/>
        <v>0.052500000000000005</v>
      </c>
      <c r="E338" s="3">
        <f t="shared" si="76"/>
        <v>135802.67864173232</v>
      </c>
      <c r="F338" s="7">
        <f t="shared" si="77"/>
        <v>6.035674606299214</v>
      </c>
      <c r="G338" s="17">
        <f t="shared" si="64"/>
        <v>75</v>
      </c>
      <c r="H338" s="23">
        <f t="shared" si="65"/>
        <v>0</v>
      </c>
      <c r="I338" s="17">
        <f t="shared" si="66"/>
        <v>93.0234375</v>
      </c>
      <c r="J338" s="18">
        <f t="shared" si="67"/>
        <v>11.8125</v>
      </c>
      <c r="K338" s="18">
        <f t="shared" si="68"/>
        <v>6.377952755905512</v>
      </c>
      <c r="L338" s="39"/>
      <c r="M338" s="3">
        <f t="shared" si="69"/>
        <v>135766.46475147642</v>
      </c>
      <c r="N338" s="7">
        <f t="shared" si="70"/>
        <v>6.034065100065619</v>
      </c>
      <c r="O338" s="1" t="str">
        <f t="shared" si="71"/>
        <v>YES</v>
      </c>
      <c r="P338" s="3">
        <f t="shared" si="72"/>
        <v>0</v>
      </c>
      <c r="Q338" s="3">
        <f t="shared" si="74"/>
        <v>135766.46475147642</v>
      </c>
      <c r="R338" s="45">
        <f t="shared" si="73"/>
        <v>6.034065100065619</v>
      </c>
    </row>
    <row r="339" spans="1:18" ht="12.75">
      <c r="A339" s="24">
        <v>312</v>
      </c>
      <c r="B339" s="1">
        <v>0</v>
      </c>
      <c r="C339" s="7">
        <v>0.11</v>
      </c>
      <c r="D339" s="7">
        <f t="shared" si="75"/>
        <v>0.0825</v>
      </c>
      <c r="E339" s="3">
        <f t="shared" si="76"/>
        <v>135766.46475147642</v>
      </c>
      <c r="F339" s="7">
        <f t="shared" si="77"/>
        <v>6.034065100065619</v>
      </c>
      <c r="G339" s="17">
        <f t="shared" si="64"/>
        <v>0</v>
      </c>
      <c r="H339" s="23">
        <f t="shared" si="65"/>
        <v>0</v>
      </c>
      <c r="I339" s="17">
        <f t="shared" si="66"/>
        <v>146.1796875</v>
      </c>
      <c r="J339" s="18">
        <f t="shared" si="67"/>
        <v>18.5625</v>
      </c>
      <c r="K339" s="18">
        <f t="shared" si="68"/>
        <v>6.377952755905512</v>
      </c>
      <c r="L339" s="39"/>
      <c r="M339" s="3">
        <f t="shared" si="69"/>
        <v>135595.34461122053</v>
      </c>
      <c r="N339" s="7">
        <f t="shared" si="70"/>
        <v>6.02645976049869</v>
      </c>
      <c r="O339" s="1" t="str">
        <f t="shared" si="71"/>
        <v>YES</v>
      </c>
      <c r="P339" s="3">
        <f t="shared" si="72"/>
        <v>0</v>
      </c>
      <c r="Q339" s="3">
        <f t="shared" si="74"/>
        <v>135595.34461122053</v>
      </c>
      <c r="R339" s="45">
        <f t="shared" si="73"/>
        <v>6.02645976049869</v>
      </c>
    </row>
    <row r="340" spans="1:18" ht="12.75">
      <c r="A340" s="24">
        <v>313</v>
      </c>
      <c r="B340" s="1">
        <v>0</v>
      </c>
      <c r="C340" s="7">
        <v>0.08</v>
      </c>
      <c r="D340" s="7">
        <f t="shared" si="75"/>
        <v>0.06</v>
      </c>
      <c r="E340" s="3">
        <f t="shared" si="76"/>
        <v>135595.34461122053</v>
      </c>
      <c r="F340" s="7">
        <f t="shared" si="77"/>
        <v>6.02645976049869</v>
      </c>
      <c r="G340" s="17">
        <f t="shared" si="64"/>
        <v>0</v>
      </c>
      <c r="H340" s="23">
        <f t="shared" si="65"/>
        <v>0</v>
      </c>
      <c r="I340" s="17">
        <f t="shared" si="66"/>
        <v>106.3125</v>
      </c>
      <c r="J340" s="18">
        <f t="shared" si="67"/>
        <v>13.5</v>
      </c>
      <c r="K340" s="18">
        <f t="shared" si="68"/>
        <v>6.377952755905512</v>
      </c>
      <c r="L340" s="39"/>
      <c r="M340" s="3">
        <f t="shared" si="69"/>
        <v>135469.15415846463</v>
      </c>
      <c r="N340" s="7">
        <f t="shared" si="70"/>
        <v>6.020851295931761</v>
      </c>
      <c r="O340" s="1" t="str">
        <f t="shared" si="71"/>
        <v>YES</v>
      </c>
      <c r="P340" s="3">
        <f t="shared" si="72"/>
        <v>0</v>
      </c>
      <c r="Q340" s="3">
        <f t="shared" si="74"/>
        <v>135469.15415846463</v>
      </c>
      <c r="R340" s="45">
        <f t="shared" si="73"/>
        <v>6.020851295931761</v>
      </c>
    </row>
    <row r="341" spans="1:18" ht="12.75">
      <c r="A341" s="24">
        <v>314</v>
      </c>
      <c r="B341" s="1">
        <v>0</v>
      </c>
      <c r="C341" s="7">
        <v>0.08</v>
      </c>
      <c r="D341" s="7">
        <f t="shared" si="75"/>
        <v>0.06</v>
      </c>
      <c r="E341" s="3">
        <f t="shared" si="76"/>
        <v>135469.15415846463</v>
      </c>
      <c r="F341" s="7">
        <f t="shared" si="77"/>
        <v>6.020851295931761</v>
      </c>
      <c r="G341" s="17">
        <f t="shared" si="64"/>
        <v>0</v>
      </c>
      <c r="H341" s="23">
        <f t="shared" si="65"/>
        <v>0</v>
      </c>
      <c r="I341" s="17">
        <f t="shared" si="66"/>
        <v>106.3125</v>
      </c>
      <c r="J341" s="18">
        <f t="shared" si="67"/>
        <v>13.5</v>
      </c>
      <c r="K341" s="18">
        <f t="shared" si="68"/>
        <v>6.377952755905512</v>
      </c>
      <c r="L341" s="39"/>
      <c r="M341" s="3">
        <f t="shared" si="69"/>
        <v>135342.96370570874</v>
      </c>
      <c r="N341" s="7">
        <f t="shared" si="70"/>
        <v>6.015242831364833</v>
      </c>
      <c r="O341" s="1" t="str">
        <f t="shared" si="71"/>
        <v>YES</v>
      </c>
      <c r="P341" s="3">
        <f t="shared" si="72"/>
        <v>0</v>
      </c>
      <c r="Q341" s="3">
        <f t="shared" si="74"/>
        <v>135342.96370570874</v>
      </c>
      <c r="R341" s="45">
        <f t="shared" si="73"/>
        <v>6.015242831364833</v>
      </c>
    </row>
    <row r="342" spans="1:18" ht="12.75">
      <c r="A342" s="24">
        <v>315</v>
      </c>
      <c r="B342" s="1">
        <v>0</v>
      </c>
      <c r="C342" s="7">
        <v>0.09</v>
      </c>
      <c r="D342" s="7">
        <f t="shared" si="75"/>
        <v>0.0675</v>
      </c>
      <c r="E342" s="3">
        <f t="shared" si="76"/>
        <v>135342.96370570874</v>
      </c>
      <c r="F342" s="7">
        <f t="shared" si="77"/>
        <v>6.015242831364833</v>
      </c>
      <c r="G342" s="17">
        <f t="shared" si="64"/>
        <v>0</v>
      </c>
      <c r="H342" s="23">
        <f t="shared" si="65"/>
        <v>0</v>
      </c>
      <c r="I342" s="17">
        <f t="shared" si="66"/>
        <v>119.6015625</v>
      </c>
      <c r="J342" s="18">
        <f t="shared" si="67"/>
        <v>15.1875</v>
      </c>
      <c r="K342" s="18">
        <f t="shared" si="68"/>
        <v>6.377952755905512</v>
      </c>
      <c r="L342" s="39"/>
      <c r="M342" s="3">
        <f t="shared" si="69"/>
        <v>135201.79669045284</v>
      </c>
      <c r="N342" s="7">
        <f t="shared" si="70"/>
        <v>6.008968741797904</v>
      </c>
      <c r="O342" s="1" t="str">
        <f t="shared" si="71"/>
        <v>YES</v>
      </c>
      <c r="P342" s="3">
        <f t="shared" si="72"/>
        <v>0</v>
      </c>
      <c r="Q342" s="3">
        <f t="shared" si="74"/>
        <v>135201.79669045284</v>
      </c>
      <c r="R342" s="45">
        <f t="shared" si="73"/>
        <v>6.008968741797904</v>
      </c>
    </row>
    <row r="343" spans="1:18" ht="12.75">
      <c r="A343" s="24">
        <v>316</v>
      </c>
      <c r="B343" s="1">
        <v>0</v>
      </c>
      <c r="C343" s="7">
        <v>0.1</v>
      </c>
      <c r="D343" s="7">
        <f t="shared" si="75"/>
        <v>0.07500000000000001</v>
      </c>
      <c r="E343" s="3">
        <f t="shared" si="76"/>
        <v>135201.79669045284</v>
      </c>
      <c r="F343" s="7">
        <f t="shared" si="77"/>
        <v>6.008968741797904</v>
      </c>
      <c r="G343" s="17">
        <f t="shared" si="64"/>
        <v>0</v>
      </c>
      <c r="H343" s="23">
        <f t="shared" si="65"/>
        <v>0</v>
      </c>
      <c r="I343" s="17">
        <f t="shared" si="66"/>
        <v>132.89062500000003</v>
      </c>
      <c r="J343" s="18">
        <f t="shared" si="67"/>
        <v>16.875000000000004</v>
      </c>
      <c r="K343" s="18">
        <f t="shared" si="68"/>
        <v>6.377952755905512</v>
      </c>
      <c r="L343" s="39"/>
      <c r="M343" s="3">
        <f t="shared" si="69"/>
        <v>135045.65311269695</v>
      </c>
      <c r="N343" s="7">
        <f t="shared" si="70"/>
        <v>6.002029027230975</v>
      </c>
      <c r="O343" s="1" t="str">
        <f t="shared" si="71"/>
        <v>YES</v>
      </c>
      <c r="P343" s="3">
        <f t="shared" si="72"/>
        <v>0</v>
      </c>
      <c r="Q343" s="3">
        <f t="shared" si="74"/>
        <v>135045.65311269695</v>
      </c>
      <c r="R343" s="45">
        <f t="shared" si="73"/>
        <v>6.002029027230975</v>
      </c>
    </row>
    <row r="344" spans="1:18" ht="12.75">
      <c r="A344" s="24">
        <v>317</v>
      </c>
      <c r="B344" s="1">
        <v>0</v>
      </c>
      <c r="C344" s="7">
        <v>0.09</v>
      </c>
      <c r="D344" s="7">
        <f t="shared" si="75"/>
        <v>0.0675</v>
      </c>
      <c r="E344" s="3">
        <f t="shared" si="76"/>
        <v>135045.65311269695</v>
      </c>
      <c r="F344" s="7">
        <f t="shared" si="77"/>
        <v>6.002029027230975</v>
      </c>
      <c r="G344" s="17">
        <f t="shared" si="64"/>
        <v>0</v>
      </c>
      <c r="H344" s="23">
        <f t="shared" si="65"/>
        <v>0</v>
      </c>
      <c r="I344" s="17">
        <f t="shared" si="66"/>
        <v>119.6015625</v>
      </c>
      <c r="J344" s="18">
        <f t="shared" si="67"/>
        <v>15.1875</v>
      </c>
      <c r="K344" s="18">
        <f t="shared" si="68"/>
        <v>6.377952755905512</v>
      </c>
      <c r="L344" s="39"/>
      <c r="M344" s="3">
        <f t="shared" si="69"/>
        <v>134904.48609744105</v>
      </c>
      <c r="N344" s="7">
        <f t="shared" si="70"/>
        <v>5.995754937664047</v>
      </c>
      <c r="O344" s="1" t="str">
        <f t="shared" si="71"/>
        <v>YES</v>
      </c>
      <c r="P344" s="3">
        <f t="shared" si="72"/>
        <v>0</v>
      </c>
      <c r="Q344" s="3">
        <f t="shared" si="74"/>
        <v>134904.48609744105</v>
      </c>
      <c r="R344" s="45">
        <f t="shared" si="73"/>
        <v>5.995754937664047</v>
      </c>
    </row>
    <row r="345" spans="1:18" ht="12.75">
      <c r="A345" s="24">
        <v>318</v>
      </c>
      <c r="B345" s="1">
        <v>0</v>
      </c>
      <c r="C345" s="7">
        <v>0.1</v>
      </c>
      <c r="D345" s="7">
        <f t="shared" si="75"/>
        <v>0.07500000000000001</v>
      </c>
      <c r="E345" s="3">
        <f t="shared" si="76"/>
        <v>134904.48609744105</v>
      </c>
      <c r="F345" s="7">
        <f t="shared" si="77"/>
        <v>5.995754937664047</v>
      </c>
      <c r="G345" s="17">
        <f t="shared" si="64"/>
        <v>0</v>
      </c>
      <c r="H345" s="23">
        <f t="shared" si="65"/>
        <v>0</v>
      </c>
      <c r="I345" s="17">
        <f t="shared" si="66"/>
        <v>132.89062500000003</v>
      </c>
      <c r="J345" s="18">
        <f t="shared" si="67"/>
        <v>16.875000000000004</v>
      </c>
      <c r="K345" s="18">
        <f t="shared" si="68"/>
        <v>6.377952755905512</v>
      </c>
      <c r="L345" s="39"/>
      <c r="M345" s="3">
        <f t="shared" si="69"/>
        <v>134748.34251968516</v>
      </c>
      <c r="N345" s="7">
        <f t="shared" si="70"/>
        <v>5.988815223097118</v>
      </c>
      <c r="O345" s="1" t="str">
        <f t="shared" si="71"/>
        <v>YES</v>
      </c>
      <c r="P345" s="3">
        <f t="shared" si="72"/>
        <v>0</v>
      </c>
      <c r="Q345" s="3">
        <f t="shared" si="74"/>
        <v>134748.34251968516</v>
      </c>
      <c r="R345" s="45">
        <f t="shared" si="73"/>
        <v>5.988815223097118</v>
      </c>
    </row>
    <row r="346" spans="1:18" ht="12.75">
      <c r="A346" s="24">
        <v>319</v>
      </c>
      <c r="B346" s="1">
        <v>0</v>
      </c>
      <c r="C346" s="7">
        <v>0.11</v>
      </c>
      <c r="D346" s="7">
        <f t="shared" si="75"/>
        <v>0.0825</v>
      </c>
      <c r="E346" s="3">
        <f t="shared" si="76"/>
        <v>134748.34251968516</v>
      </c>
      <c r="F346" s="7">
        <f t="shared" si="77"/>
        <v>5.988815223097118</v>
      </c>
      <c r="G346" s="17">
        <f t="shared" si="64"/>
        <v>0</v>
      </c>
      <c r="H346" s="23">
        <f t="shared" si="65"/>
        <v>0</v>
      </c>
      <c r="I346" s="17">
        <f t="shared" si="66"/>
        <v>146.1796875</v>
      </c>
      <c r="J346" s="18">
        <f t="shared" si="67"/>
        <v>18.5625</v>
      </c>
      <c r="K346" s="18">
        <f t="shared" si="68"/>
        <v>6.377952755905512</v>
      </c>
      <c r="L346" s="39"/>
      <c r="M346" s="3">
        <f t="shared" si="69"/>
        <v>134577.22237942927</v>
      </c>
      <c r="N346" s="7">
        <f t="shared" si="70"/>
        <v>5.981209883530189</v>
      </c>
      <c r="O346" s="1" t="str">
        <f t="shared" si="71"/>
        <v>YES</v>
      </c>
      <c r="P346" s="3">
        <f t="shared" si="72"/>
        <v>0</v>
      </c>
      <c r="Q346" s="3">
        <f t="shared" si="74"/>
        <v>134577.22237942927</v>
      </c>
      <c r="R346" s="45">
        <f t="shared" si="73"/>
        <v>5.981209883530189</v>
      </c>
    </row>
    <row r="347" spans="1:18" ht="12.75">
      <c r="A347" s="24">
        <v>320</v>
      </c>
      <c r="B347" s="1">
        <v>0</v>
      </c>
      <c r="C347" s="7">
        <v>0.07</v>
      </c>
      <c r="D347" s="7">
        <f t="shared" si="75"/>
        <v>0.052500000000000005</v>
      </c>
      <c r="E347" s="3">
        <f t="shared" si="76"/>
        <v>134577.22237942927</v>
      </c>
      <c r="F347" s="7">
        <f t="shared" si="77"/>
        <v>5.981209883530189</v>
      </c>
      <c r="G347" s="17">
        <f t="shared" si="64"/>
        <v>0</v>
      </c>
      <c r="H347" s="23">
        <f t="shared" si="65"/>
        <v>0</v>
      </c>
      <c r="I347" s="17">
        <f t="shared" si="66"/>
        <v>93.0234375</v>
      </c>
      <c r="J347" s="18">
        <f t="shared" si="67"/>
        <v>11.8125</v>
      </c>
      <c r="K347" s="18">
        <f t="shared" si="68"/>
        <v>6.377952755905512</v>
      </c>
      <c r="L347" s="39"/>
      <c r="M347" s="3">
        <f t="shared" si="69"/>
        <v>134466.00848917337</v>
      </c>
      <c r="N347" s="7">
        <f t="shared" si="70"/>
        <v>5.976267043963261</v>
      </c>
      <c r="O347" s="1" t="str">
        <f t="shared" si="71"/>
        <v>YES</v>
      </c>
      <c r="P347" s="3">
        <f t="shared" si="72"/>
        <v>0</v>
      </c>
      <c r="Q347" s="3">
        <f t="shared" si="74"/>
        <v>134466.00848917337</v>
      </c>
      <c r="R347" s="45">
        <f t="shared" si="73"/>
        <v>5.976267043963261</v>
      </c>
    </row>
    <row r="348" spans="1:18" ht="12.75">
      <c r="A348" s="24">
        <v>321</v>
      </c>
      <c r="B348" s="1">
        <v>0</v>
      </c>
      <c r="C348" s="7">
        <v>0.1</v>
      </c>
      <c r="D348" s="7">
        <f t="shared" si="75"/>
        <v>0.07500000000000001</v>
      </c>
      <c r="E348" s="3">
        <f t="shared" si="76"/>
        <v>134466.00848917337</v>
      </c>
      <c r="F348" s="7">
        <f t="shared" si="77"/>
        <v>5.976267043963261</v>
      </c>
      <c r="G348" s="17">
        <f aca="true" t="shared" si="78" ref="G348:G392">$B$9*B348/12</f>
        <v>0</v>
      </c>
      <c r="H348" s="23">
        <f aca="true" t="shared" si="79" ref="H348:H392">IF(B348&lt;0.06,0,$B$3*B348*$B$6*3630)</f>
        <v>0</v>
      </c>
      <c r="I348" s="17">
        <f aca="true" t="shared" si="80" ref="I348:I392">$B$13*D348*1.05/12</f>
        <v>132.89062500000003</v>
      </c>
      <c r="J348" s="18">
        <f aca="true" t="shared" si="81" ref="J348:J392">$B$12*D348*1.2/12</f>
        <v>16.875000000000004</v>
      </c>
      <c r="K348" s="18">
        <f aca="true" t="shared" si="82" ref="K348:K392">$B$9*$D$14</f>
        <v>6.377952755905512</v>
      </c>
      <c r="L348" s="39"/>
      <c r="M348" s="3">
        <f aca="true" t="shared" si="83" ref="M348:M392">MAX(0,MIN($D$8,E348+SUM(G348:H348)-SUM(I348:L348)))</f>
        <v>134309.86491141748</v>
      </c>
      <c r="N348" s="7">
        <f aca="true" t="shared" si="84" ref="N348:N392">M348/$B$9</f>
        <v>5.969327329396332</v>
      </c>
      <c r="O348" s="1" t="str">
        <f aca="true" t="shared" si="85" ref="O348:O392">IF(N348&lt;$B$16,"NO","YES")</f>
        <v>YES</v>
      </c>
      <c r="P348" s="3">
        <f aca="true" t="shared" si="86" ref="P348:P392">IF(OR($B$18="NO",O348="YES"),0,$D$8-M348)</f>
        <v>0</v>
      </c>
      <c r="Q348" s="3">
        <f t="shared" si="74"/>
        <v>134309.86491141748</v>
      </c>
      <c r="R348" s="45">
        <f aca="true" t="shared" si="87" ref="R348:R392">Q348/$B$9</f>
        <v>5.969327329396332</v>
      </c>
    </row>
    <row r="349" spans="1:18" ht="12.75">
      <c r="A349" s="24">
        <v>322</v>
      </c>
      <c r="B349" s="1">
        <v>0.01</v>
      </c>
      <c r="C349" s="7">
        <v>0.03</v>
      </c>
      <c r="D349" s="7">
        <f t="shared" si="75"/>
        <v>0.0225</v>
      </c>
      <c r="E349" s="3">
        <f t="shared" si="76"/>
        <v>134309.86491141748</v>
      </c>
      <c r="F349" s="7">
        <f t="shared" si="77"/>
        <v>5.969327329396332</v>
      </c>
      <c r="G349" s="17">
        <f t="shared" si="78"/>
        <v>18.75</v>
      </c>
      <c r="H349" s="23">
        <f t="shared" si="79"/>
        <v>0</v>
      </c>
      <c r="I349" s="17">
        <f t="shared" si="80"/>
        <v>39.8671875</v>
      </c>
      <c r="J349" s="18">
        <f t="shared" si="81"/>
        <v>5.0625</v>
      </c>
      <c r="K349" s="18">
        <f t="shared" si="82"/>
        <v>6.377952755905512</v>
      </c>
      <c r="L349" s="39"/>
      <c r="M349" s="3">
        <f t="shared" si="83"/>
        <v>134277.30727116158</v>
      </c>
      <c r="N349" s="7">
        <f t="shared" si="84"/>
        <v>5.967880323162737</v>
      </c>
      <c r="O349" s="1" t="str">
        <f t="shared" si="85"/>
        <v>YES</v>
      </c>
      <c r="P349" s="3">
        <f t="shared" si="86"/>
        <v>0</v>
      </c>
      <c r="Q349" s="3">
        <f aca="true" t="shared" si="88" ref="Q349:Q392">M349+P349</f>
        <v>134277.30727116158</v>
      </c>
      <c r="R349" s="45">
        <f t="shared" si="87"/>
        <v>5.967880323162737</v>
      </c>
    </row>
    <row r="350" spans="1:18" ht="12.75">
      <c r="A350" s="24">
        <v>323</v>
      </c>
      <c r="B350" s="1">
        <v>0</v>
      </c>
      <c r="C350" s="7">
        <v>0.08</v>
      </c>
      <c r="D350" s="7">
        <f aca="true" t="shared" si="89" ref="D350:D392">0.75*C350</f>
        <v>0.06</v>
      </c>
      <c r="E350" s="3">
        <f t="shared" si="76"/>
        <v>134277.30727116158</v>
      </c>
      <c r="F350" s="7">
        <f t="shared" si="77"/>
        <v>5.967880323162737</v>
      </c>
      <c r="G350" s="17">
        <f t="shared" si="78"/>
        <v>0</v>
      </c>
      <c r="H350" s="23">
        <f t="shared" si="79"/>
        <v>0</v>
      </c>
      <c r="I350" s="17">
        <f t="shared" si="80"/>
        <v>106.3125</v>
      </c>
      <c r="J350" s="18">
        <f t="shared" si="81"/>
        <v>13.5</v>
      </c>
      <c r="K350" s="18">
        <f t="shared" si="82"/>
        <v>6.377952755905512</v>
      </c>
      <c r="L350" s="39"/>
      <c r="M350" s="3">
        <f t="shared" si="83"/>
        <v>134151.1168184057</v>
      </c>
      <c r="N350" s="7">
        <f t="shared" si="84"/>
        <v>5.962271858595808</v>
      </c>
      <c r="O350" s="1" t="str">
        <f t="shared" si="85"/>
        <v>YES</v>
      </c>
      <c r="P350" s="3">
        <f t="shared" si="86"/>
        <v>0</v>
      </c>
      <c r="Q350" s="3">
        <f t="shared" si="88"/>
        <v>134151.1168184057</v>
      </c>
      <c r="R350" s="45">
        <f t="shared" si="87"/>
        <v>5.962271858595808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9"/>
        <v>0.10500000000000001</v>
      </c>
      <c r="E351" s="3">
        <f t="shared" si="76"/>
        <v>134151.1168184057</v>
      </c>
      <c r="F351" s="7">
        <f t="shared" si="77"/>
        <v>5.962271858595808</v>
      </c>
      <c r="G351" s="17">
        <f t="shared" si="78"/>
        <v>0</v>
      </c>
      <c r="H351" s="23">
        <f t="shared" si="79"/>
        <v>0</v>
      </c>
      <c r="I351" s="17">
        <f t="shared" si="80"/>
        <v>186.046875</v>
      </c>
      <c r="J351" s="18">
        <f t="shared" si="81"/>
        <v>23.625</v>
      </c>
      <c r="K351" s="18">
        <f t="shared" si="82"/>
        <v>6.377952755905512</v>
      </c>
      <c r="L351" s="39"/>
      <c r="M351" s="3">
        <f t="shared" si="83"/>
        <v>133935.0669906498</v>
      </c>
      <c r="N351" s="7">
        <f t="shared" si="84"/>
        <v>5.952669644028879</v>
      </c>
      <c r="O351" s="1" t="str">
        <f t="shared" si="85"/>
        <v>YES</v>
      </c>
      <c r="P351" s="3">
        <f t="shared" si="86"/>
        <v>0</v>
      </c>
      <c r="Q351" s="3">
        <f t="shared" si="88"/>
        <v>133935.0669906498</v>
      </c>
      <c r="R351" s="45">
        <f t="shared" si="87"/>
        <v>5.952669644028879</v>
      </c>
    </row>
    <row r="352" spans="1:18" ht="12.75">
      <c r="A352" s="24">
        <v>325</v>
      </c>
      <c r="B352" s="1">
        <v>0</v>
      </c>
      <c r="C352" s="7">
        <v>0.12</v>
      </c>
      <c r="D352" s="7">
        <f t="shared" si="89"/>
        <v>0.09</v>
      </c>
      <c r="E352" s="3">
        <f t="shared" si="76"/>
        <v>133935.0669906498</v>
      </c>
      <c r="F352" s="7">
        <f t="shared" si="77"/>
        <v>5.952669644028879</v>
      </c>
      <c r="G352" s="17">
        <f t="shared" si="78"/>
        <v>0</v>
      </c>
      <c r="H352" s="23">
        <f t="shared" si="79"/>
        <v>0</v>
      </c>
      <c r="I352" s="17">
        <f t="shared" si="80"/>
        <v>159.46875</v>
      </c>
      <c r="J352" s="18">
        <f t="shared" si="81"/>
        <v>20.25</v>
      </c>
      <c r="K352" s="18">
        <f t="shared" si="82"/>
        <v>6.377952755905512</v>
      </c>
      <c r="L352" s="39"/>
      <c r="M352" s="3">
        <f t="shared" si="83"/>
        <v>133748.9702878939</v>
      </c>
      <c r="N352" s="7">
        <f t="shared" si="84"/>
        <v>5.944398679461951</v>
      </c>
      <c r="O352" s="1" t="str">
        <f t="shared" si="85"/>
        <v>YES</v>
      </c>
      <c r="P352" s="3">
        <f t="shared" si="86"/>
        <v>0</v>
      </c>
      <c r="Q352" s="3">
        <f t="shared" si="88"/>
        <v>133748.9702878939</v>
      </c>
      <c r="R352" s="45">
        <f t="shared" si="87"/>
        <v>5.944398679461951</v>
      </c>
    </row>
    <row r="353" spans="1:18" ht="12.75">
      <c r="A353" s="24">
        <v>326</v>
      </c>
      <c r="B353" s="1">
        <v>0</v>
      </c>
      <c r="C353" s="7">
        <v>0.03</v>
      </c>
      <c r="D353" s="7">
        <f t="shared" si="89"/>
        <v>0.0225</v>
      </c>
      <c r="E353" s="3">
        <f t="shared" si="76"/>
        <v>133748.9702878939</v>
      </c>
      <c r="F353" s="7">
        <f t="shared" si="77"/>
        <v>5.944398679461951</v>
      </c>
      <c r="G353" s="17">
        <f t="shared" si="78"/>
        <v>0</v>
      </c>
      <c r="H353" s="23">
        <f t="shared" si="79"/>
        <v>0</v>
      </c>
      <c r="I353" s="17">
        <f t="shared" si="80"/>
        <v>39.8671875</v>
      </c>
      <c r="J353" s="18">
        <f t="shared" si="81"/>
        <v>5.0625</v>
      </c>
      <c r="K353" s="18">
        <f t="shared" si="82"/>
        <v>6.377952755905512</v>
      </c>
      <c r="L353" s="39"/>
      <c r="M353" s="3">
        <f t="shared" si="83"/>
        <v>133697.662647638</v>
      </c>
      <c r="N353" s="7">
        <f t="shared" si="84"/>
        <v>5.942118339895022</v>
      </c>
      <c r="O353" s="1" t="str">
        <f t="shared" si="85"/>
        <v>YES</v>
      </c>
      <c r="P353" s="3">
        <f t="shared" si="86"/>
        <v>0</v>
      </c>
      <c r="Q353" s="3">
        <f t="shared" si="88"/>
        <v>133697.662647638</v>
      </c>
      <c r="R353" s="45">
        <f t="shared" si="87"/>
        <v>5.942118339895022</v>
      </c>
    </row>
    <row r="354" spans="1:18" ht="12.75">
      <c r="A354" s="24">
        <v>327</v>
      </c>
      <c r="B354" s="1">
        <v>0</v>
      </c>
      <c r="C354" s="7">
        <v>0.1</v>
      </c>
      <c r="D354" s="7">
        <f t="shared" si="89"/>
        <v>0.07500000000000001</v>
      </c>
      <c r="E354" s="3">
        <f t="shared" si="76"/>
        <v>133697.662647638</v>
      </c>
      <c r="F354" s="7">
        <f t="shared" si="77"/>
        <v>5.942118339895022</v>
      </c>
      <c r="G354" s="17">
        <f t="shared" si="78"/>
        <v>0</v>
      </c>
      <c r="H354" s="23">
        <f t="shared" si="79"/>
        <v>0</v>
      </c>
      <c r="I354" s="17">
        <f t="shared" si="80"/>
        <v>132.89062500000003</v>
      </c>
      <c r="J354" s="18">
        <f t="shared" si="81"/>
        <v>16.875000000000004</v>
      </c>
      <c r="K354" s="18">
        <f t="shared" si="82"/>
        <v>6.377952755905512</v>
      </c>
      <c r="L354" s="39"/>
      <c r="M354" s="3">
        <f t="shared" si="83"/>
        <v>133541.5190698821</v>
      </c>
      <c r="N354" s="7">
        <f t="shared" si="84"/>
        <v>5.935178625328094</v>
      </c>
      <c r="O354" s="1" t="str">
        <f t="shared" si="85"/>
        <v>YES</v>
      </c>
      <c r="P354" s="3">
        <f t="shared" si="86"/>
        <v>0</v>
      </c>
      <c r="Q354" s="3">
        <f t="shared" si="88"/>
        <v>133541.5190698821</v>
      </c>
      <c r="R354" s="45">
        <f t="shared" si="87"/>
        <v>5.935178625328094</v>
      </c>
    </row>
    <row r="355" spans="1:18" ht="12.75">
      <c r="A355" s="24">
        <v>328</v>
      </c>
      <c r="B355" s="1">
        <v>0</v>
      </c>
      <c r="C355" s="7">
        <v>0.16</v>
      </c>
      <c r="D355" s="7">
        <f t="shared" si="89"/>
        <v>0.12</v>
      </c>
      <c r="E355" s="3">
        <f t="shared" si="76"/>
        <v>133541.5190698821</v>
      </c>
      <c r="F355" s="7">
        <f t="shared" si="77"/>
        <v>5.935178625328094</v>
      </c>
      <c r="G355" s="17">
        <f t="shared" si="78"/>
        <v>0</v>
      </c>
      <c r="H355" s="23">
        <f t="shared" si="79"/>
        <v>0</v>
      </c>
      <c r="I355" s="17">
        <f t="shared" si="80"/>
        <v>212.625</v>
      </c>
      <c r="J355" s="18">
        <f t="shared" si="81"/>
        <v>27</v>
      </c>
      <c r="K355" s="18">
        <f t="shared" si="82"/>
        <v>6.377952755905512</v>
      </c>
      <c r="L355" s="39"/>
      <c r="M355" s="3">
        <f t="shared" si="83"/>
        <v>133295.51611712622</v>
      </c>
      <c r="N355" s="7">
        <f t="shared" si="84"/>
        <v>5.924245160761165</v>
      </c>
      <c r="O355" s="1" t="str">
        <f t="shared" si="85"/>
        <v>YES</v>
      </c>
      <c r="P355" s="3">
        <f t="shared" si="86"/>
        <v>0</v>
      </c>
      <c r="Q355" s="3">
        <f t="shared" si="88"/>
        <v>133295.51611712622</v>
      </c>
      <c r="R355" s="45">
        <f t="shared" si="87"/>
        <v>5.924245160761165</v>
      </c>
    </row>
    <row r="356" spans="1:18" ht="12.75">
      <c r="A356" s="24">
        <v>329</v>
      </c>
      <c r="B356" s="1">
        <v>0</v>
      </c>
      <c r="C356" s="7">
        <v>0.24</v>
      </c>
      <c r="D356" s="7">
        <f t="shared" si="89"/>
        <v>0.18</v>
      </c>
      <c r="E356" s="3">
        <f t="shared" si="76"/>
        <v>133295.51611712622</v>
      </c>
      <c r="F356" s="7">
        <f t="shared" si="77"/>
        <v>5.924245160761165</v>
      </c>
      <c r="G356" s="17">
        <f t="shared" si="78"/>
        <v>0</v>
      </c>
      <c r="H356" s="23">
        <f t="shared" si="79"/>
        <v>0</v>
      </c>
      <c r="I356" s="17">
        <f t="shared" si="80"/>
        <v>318.9375</v>
      </c>
      <c r="J356" s="18">
        <f t="shared" si="81"/>
        <v>40.5</v>
      </c>
      <c r="K356" s="18">
        <f t="shared" si="82"/>
        <v>6.377952755905512</v>
      </c>
      <c r="L356" s="39"/>
      <c r="M356" s="3">
        <f t="shared" si="83"/>
        <v>132929.70066437032</v>
      </c>
      <c r="N356" s="7">
        <f t="shared" si="84"/>
        <v>5.907986696194237</v>
      </c>
      <c r="O356" s="1" t="str">
        <f t="shared" si="85"/>
        <v>YES</v>
      </c>
      <c r="P356" s="3">
        <f t="shared" si="86"/>
        <v>0</v>
      </c>
      <c r="Q356" s="3">
        <f t="shared" si="88"/>
        <v>132929.70066437032</v>
      </c>
      <c r="R356" s="45">
        <f t="shared" si="87"/>
        <v>5.907986696194237</v>
      </c>
    </row>
    <row r="357" spans="1:18" ht="12.75">
      <c r="A357" s="24">
        <v>330</v>
      </c>
      <c r="B357" s="1">
        <v>0</v>
      </c>
      <c r="C357" s="7">
        <v>0.2</v>
      </c>
      <c r="D357" s="7">
        <f t="shared" si="89"/>
        <v>0.15000000000000002</v>
      </c>
      <c r="E357" s="3">
        <f t="shared" si="76"/>
        <v>132929.70066437032</v>
      </c>
      <c r="F357" s="7">
        <f t="shared" si="77"/>
        <v>5.907986696194237</v>
      </c>
      <c r="G357" s="17">
        <f t="shared" si="78"/>
        <v>0</v>
      </c>
      <c r="H357" s="23">
        <f t="shared" si="79"/>
        <v>0</v>
      </c>
      <c r="I357" s="17">
        <f t="shared" si="80"/>
        <v>265.78125000000006</v>
      </c>
      <c r="J357" s="18">
        <f t="shared" si="81"/>
        <v>33.75000000000001</v>
      </c>
      <c r="K357" s="18">
        <f t="shared" si="82"/>
        <v>6.377952755905512</v>
      </c>
      <c r="L357" s="39"/>
      <c r="M357" s="3">
        <f t="shared" si="83"/>
        <v>132623.79146161443</v>
      </c>
      <c r="N357" s="7">
        <f t="shared" si="84"/>
        <v>5.894390731627308</v>
      </c>
      <c r="O357" s="1" t="str">
        <f t="shared" si="85"/>
        <v>YES</v>
      </c>
      <c r="P357" s="3">
        <f t="shared" si="86"/>
        <v>0</v>
      </c>
      <c r="Q357" s="3">
        <f t="shared" si="88"/>
        <v>132623.79146161443</v>
      </c>
      <c r="R357" s="45">
        <f t="shared" si="87"/>
        <v>5.894390731627308</v>
      </c>
    </row>
    <row r="358" spans="1:18" ht="12.75">
      <c r="A358" s="24">
        <v>331</v>
      </c>
      <c r="B358" s="1">
        <v>0</v>
      </c>
      <c r="C358" s="7">
        <v>0.12</v>
      </c>
      <c r="D358" s="7">
        <f t="shared" si="89"/>
        <v>0.09</v>
      </c>
      <c r="E358" s="3">
        <f t="shared" si="76"/>
        <v>132623.79146161443</v>
      </c>
      <c r="F358" s="7">
        <f t="shared" si="77"/>
        <v>5.894390731627308</v>
      </c>
      <c r="G358" s="17">
        <f t="shared" si="78"/>
        <v>0</v>
      </c>
      <c r="H358" s="23">
        <f t="shared" si="79"/>
        <v>0</v>
      </c>
      <c r="I358" s="17">
        <f t="shared" si="80"/>
        <v>159.46875</v>
      </c>
      <c r="J358" s="18">
        <f t="shared" si="81"/>
        <v>20.25</v>
      </c>
      <c r="K358" s="18">
        <f t="shared" si="82"/>
        <v>6.377952755905512</v>
      </c>
      <c r="L358" s="39"/>
      <c r="M358" s="3">
        <f t="shared" si="83"/>
        <v>132437.69475885853</v>
      </c>
      <c r="N358" s="7">
        <f t="shared" si="84"/>
        <v>5.8861197670603795</v>
      </c>
      <c r="O358" s="1" t="str">
        <f t="shared" si="85"/>
        <v>YES</v>
      </c>
      <c r="P358" s="3">
        <f t="shared" si="86"/>
        <v>0</v>
      </c>
      <c r="Q358" s="3">
        <f t="shared" si="88"/>
        <v>132437.69475885853</v>
      </c>
      <c r="R358" s="45">
        <f t="shared" si="87"/>
        <v>5.8861197670603795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9"/>
        <v>0.0825</v>
      </c>
      <c r="E359" s="3">
        <f t="shared" si="76"/>
        <v>132437.69475885853</v>
      </c>
      <c r="F359" s="7">
        <f t="shared" si="77"/>
        <v>5.8861197670603795</v>
      </c>
      <c r="G359" s="17">
        <f t="shared" si="78"/>
        <v>0</v>
      </c>
      <c r="H359" s="23">
        <f t="shared" si="79"/>
        <v>0</v>
      </c>
      <c r="I359" s="17">
        <f t="shared" si="80"/>
        <v>146.1796875</v>
      </c>
      <c r="J359" s="18">
        <f t="shared" si="81"/>
        <v>18.5625</v>
      </c>
      <c r="K359" s="18">
        <f t="shared" si="82"/>
        <v>6.377952755905512</v>
      </c>
      <c r="L359" s="39"/>
      <c r="M359" s="3">
        <f t="shared" si="83"/>
        <v>132266.57461860264</v>
      </c>
      <c r="N359" s="7">
        <f t="shared" si="84"/>
        <v>5.87851442749345</v>
      </c>
      <c r="O359" s="1" t="str">
        <f t="shared" si="85"/>
        <v>YES</v>
      </c>
      <c r="P359" s="3">
        <f t="shared" si="86"/>
        <v>0</v>
      </c>
      <c r="Q359" s="3">
        <f t="shared" si="88"/>
        <v>132266.57461860264</v>
      </c>
      <c r="R359" s="45">
        <f t="shared" si="87"/>
        <v>5.87851442749345</v>
      </c>
    </row>
    <row r="360" spans="1:18" ht="12.75">
      <c r="A360" s="24">
        <v>333</v>
      </c>
      <c r="B360" s="1">
        <v>0</v>
      </c>
      <c r="C360" s="7">
        <v>0.03</v>
      </c>
      <c r="D360" s="7">
        <f t="shared" si="89"/>
        <v>0.0225</v>
      </c>
      <c r="E360" s="3">
        <f t="shared" si="76"/>
        <v>132266.57461860264</v>
      </c>
      <c r="F360" s="7">
        <f t="shared" si="77"/>
        <v>5.87851442749345</v>
      </c>
      <c r="G360" s="17">
        <f t="shared" si="78"/>
        <v>0</v>
      </c>
      <c r="H360" s="23">
        <f t="shared" si="79"/>
        <v>0</v>
      </c>
      <c r="I360" s="17">
        <f t="shared" si="80"/>
        <v>39.8671875</v>
      </c>
      <c r="J360" s="18">
        <f t="shared" si="81"/>
        <v>5.0625</v>
      </c>
      <c r="K360" s="18">
        <f t="shared" si="82"/>
        <v>6.377952755905512</v>
      </c>
      <c r="L360" s="39"/>
      <c r="M360" s="3">
        <f t="shared" si="83"/>
        <v>132215.26697834674</v>
      </c>
      <c r="N360" s="7">
        <f t="shared" si="84"/>
        <v>5.876234087926522</v>
      </c>
      <c r="O360" s="1" t="str">
        <f t="shared" si="85"/>
        <v>YES</v>
      </c>
      <c r="P360" s="3">
        <f t="shared" si="86"/>
        <v>0</v>
      </c>
      <c r="Q360" s="3">
        <f t="shared" si="88"/>
        <v>132215.26697834674</v>
      </c>
      <c r="R360" s="45">
        <f t="shared" si="87"/>
        <v>5.876234087926522</v>
      </c>
    </row>
    <row r="361" spans="1:18" ht="12.75">
      <c r="A361" s="24">
        <v>334</v>
      </c>
      <c r="B361" s="1">
        <v>0.01</v>
      </c>
      <c r="C361" s="7">
        <v>0.03</v>
      </c>
      <c r="D361" s="7">
        <f t="shared" si="89"/>
        <v>0.0225</v>
      </c>
      <c r="E361" s="3">
        <f t="shared" si="76"/>
        <v>132215.26697834674</v>
      </c>
      <c r="F361" s="7">
        <f t="shared" si="77"/>
        <v>5.876234087926522</v>
      </c>
      <c r="G361" s="17">
        <f t="shared" si="78"/>
        <v>18.75</v>
      </c>
      <c r="H361" s="23">
        <f t="shared" si="79"/>
        <v>0</v>
      </c>
      <c r="I361" s="17">
        <f t="shared" si="80"/>
        <v>39.8671875</v>
      </c>
      <c r="J361" s="18">
        <f t="shared" si="81"/>
        <v>5.0625</v>
      </c>
      <c r="K361" s="18">
        <f t="shared" si="82"/>
        <v>6.377952755905512</v>
      </c>
      <c r="L361" s="39"/>
      <c r="M361" s="3">
        <f t="shared" si="83"/>
        <v>132182.70933809085</v>
      </c>
      <c r="N361" s="7">
        <f t="shared" si="84"/>
        <v>5.874787081692927</v>
      </c>
      <c r="O361" s="1" t="str">
        <f t="shared" si="85"/>
        <v>YES</v>
      </c>
      <c r="P361" s="3">
        <f t="shared" si="86"/>
        <v>0</v>
      </c>
      <c r="Q361" s="3">
        <f t="shared" si="88"/>
        <v>132182.70933809085</v>
      </c>
      <c r="R361" s="45">
        <f t="shared" si="87"/>
        <v>5.874787081692927</v>
      </c>
    </row>
    <row r="362" spans="1:18" ht="12.75">
      <c r="A362" s="24">
        <v>335</v>
      </c>
      <c r="B362" s="1">
        <v>3.73</v>
      </c>
      <c r="C362" s="7">
        <v>0.12</v>
      </c>
      <c r="D362" s="7">
        <f t="shared" si="89"/>
        <v>0.09</v>
      </c>
      <c r="E362" s="3">
        <f t="shared" si="76"/>
        <v>132182.70933809085</v>
      </c>
      <c r="F362" s="7">
        <f t="shared" si="77"/>
        <v>5.874787081692927</v>
      </c>
      <c r="G362" s="17">
        <f t="shared" si="78"/>
        <v>6993.75</v>
      </c>
      <c r="H362" s="23">
        <f t="shared" si="79"/>
        <v>223408.35</v>
      </c>
      <c r="I362" s="17">
        <f t="shared" si="80"/>
        <v>159.46875</v>
      </c>
      <c r="J362" s="18">
        <f t="shared" si="81"/>
        <v>20.25</v>
      </c>
      <c r="K362" s="18">
        <f t="shared" si="82"/>
        <v>6.377952755905512</v>
      </c>
      <c r="L362" s="39"/>
      <c r="M362" s="3">
        <f t="shared" si="83"/>
        <v>136125</v>
      </c>
      <c r="N362" s="7">
        <f t="shared" si="84"/>
        <v>6.05</v>
      </c>
      <c r="O362" s="1" t="str">
        <f t="shared" si="85"/>
        <v>YES</v>
      </c>
      <c r="P362" s="3">
        <f t="shared" si="86"/>
        <v>0</v>
      </c>
      <c r="Q362" s="3">
        <f t="shared" si="88"/>
        <v>136125</v>
      </c>
      <c r="R362" s="45">
        <f t="shared" si="87"/>
        <v>6.05</v>
      </c>
    </row>
    <row r="363" spans="1:18" ht="12.75">
      <c r="A363" s="24">
        <v>336</v>
      </c>
      <c r="B363" s="1">
        <v>0.32</v>
      </c>
      <c r="C363" s="7">
        <v>0.125</v>
      </c>
      <c r="D363" s="7">
        <f t="shared" si="89"/>
        <v>0.09375</v>
      </c>
      <c r="E363" s="3">
        <f t="shared" si="76"/>
        <v>136125</v>
      </c>
      <c r="F363" s="7">
        <f t="shared" si="77"/>
        <v>6.05</v>
      </c>
      <c r="G363" s="17">
        <f t="shared" si="78"/>
        <v>600</v>
      </c>
      <c r="H363" s="23">
        <f t="shared" si="79"/>
        <v>19166.4</v>
      </c>
      <c r="I363" s="17">
        <f t="shared" si="80"/>
        <v>166.11328125</v>
      </c>
      <c r="J363" s="18">
        <f t="shared" si="81"/>
        <v>21.09375</v>
      </c>
      <c r="K363" s="18">
        <f t="shared" si="82"/>
        <v>6.377952755905512</v>
      </c>
      <c r="L363" s="39"/>
      <c r="M363" s="3">
        <f t="shared" si="83"/>
        <v>136125</v>
      </c>
      <c r="N363" s="7">
        <f t="shared" si="84"/>
        <v>6.05</v>
      </c>
      <c r="O363" s="1" t="str">
        <f t="shared" si="85"/>
        <v>YES</v>
      </c>
      <c r="P363" s="3">
        <f t="shared" si="86"/>
        <v>0</v>
      </c>
      <c r="Q363" s="3">
        <f t="shared" si="88"/>
        <v>136125</v>
      </c>
      <c r="R363" s="45">
        <f t="shared" si="87"/>
        <v>6.05</v>
      </c>
    </row>
    <row r="364" spans="1:18" ht="12.75">
      <c r="A364" s="24">
        <v>337</v>
      </c>
      <c r="B364" s="1">
        <v>0.26</v>
      </c>
      <c r="C364" s="7">
        <v>0.13</v>
      </c>
      <c r="D364" s="7">
        <f t="shared" si="89"/>
        <v>0.0975</v>
      </c>
      <c r="E364" s="3">
        <f t="shared" si="76"/>
        <v>136125</v>
      </c>
      <c r="F364" s="7">
        <f t="shared" si="77"/>
        <v>6.05</v>
      </c>
      <c r="G364" s="17">
        <f t="shared" si="78"/>
        <v>487.5</v>
      </c>
      <c r="H364" s="23">
        <f t="shared" si="79"/>
        <v>15572.7</v>
      </c>
      <c r="I364" s="17">
        <f t="shared" si="80"/>
        <v>172.7578125</v>
      </c>
      <c r="J364" s="18">
        <f t="shared" si="81"/>
        <v>21.9375</v>
      </c>
      <c r="K364" s="18">
        <f t="shared" si="82"/>
        <v>6.377952755905512</v>
      </c>
      <c r="L364" s="39"/>
      <c r="M364" s="3">
        <f t="shared" si="83"/>
        <v>136125</v>
      </c>
      <c r="N364" s="7">
        <f t="shared" si="84"/>
        <v>6.05</v>
      </c>
      <c r="O364" s="1" t="str">
        <f t="shared" si="85"/>
        <v>YES</v>
      </c>
      <c r="P364" s="3">
        <f t="shared" si="86"/>
        <v>0</v>
      </c>
      <c r="Q364" s="3">
        <f t="shared" si="88"/>
        <v>136125</v>
      </c>
      <c r="R364" s="45">
        <f t="shared" si="87"/>
        <v>6.05</v>
      </c>
    </row>
    <row r="365" spans="1:18" ht="12.75">
      <c r="A365" s="24">
        <v>338</v>
      </c>
      <c r="B365" s="1">
        <v>0</v>
      </c>
      <c r="C365" s="7">
        <v>0.12</v>
      </c>
      <c r="D365" s="7">
        <f t="shared" si="89"/>
        <v>0.09</v>
      </c>
      <c r="E365" s="3">
        <f t="shared" si="76"/>
        <v>136125</v>
      </c>
      <c r="F365" s="7">
        <f t="shared" si="77"/>
        <v>6.05</v>
      </c>
      <c r="G365" s="17">
        <f t="shared" si="78"/>
        <v>0</v>
      </c>
      <c r="H365" s="23">
        <f t="shared" si="79"/>
        <v>0</v>
      </c>
      <c r="I365" s="17">
        <f t="shared" si="80"/>
        <v>159.46875</v>
      </c>
      <c r="J365" s="18">
        <f t="shared" si="81"/>
        <v>20.25</v>
      </c>
      <c r="K365" s="18">
        <f t="shared" si="82"/>
        <v>6.377952755905512</v>
      </c>
      <c r="L365" s="39"/>
      <c r="M365" s="3">
        <f t="shared" si="83"/>
        <v>135938.9032972441</v>
      </c>
      <c r="N365" s="7">
        <f t="shared" si="84"/>
        <v>6.041729035433072</v>
      </c>
      <c r="O365" s="1" t="str">
        <f t="shared" si="85"/>
        <v>YES</v>
      </c>
      <c r="P365" s="3">
        <f t="shared" si="86"/>
        <v>0</v>
      </c>
      <c r="Q365" s="3">
        <f t="shared" si="88"/>
        <v>135938.9032972441</v>
      </c>
      <c r="R365" s="45">
        <f t="shared" si="87"/>
        <v>6.041729035433072</v>
      </c>
    </row>
    <row r="366" spans="1:18" ht="12.75">
      <c r="A366" s="24">
        <v>339</v>
      </c>
      <c r="B366" s="1">
        <v>0</v>
      </c>
      <c r="C366" s="7">
        <v>0.12</v>
      </c>
      <c r="D366" s="7">
        <f t="shared" si="89"/>
        <v>0.09</v>
      </c>
      <c r="E366" s="3">
        <f t="shared" si="76"/>
        <v>135938.9032972441</v>
      </c>
      <c r="F366" s="7">
        <f t="shared" si="77"/>
        <v>6.041729035433072</v>
      </c>
      <c r="G366" s="17">
        <f t="shared" si="78"/>
        <v>0</v>
      </c>
      <c r="H366" s="23">
        <f t="shared" si="79"/>
        <v>0</v>
      </c>
      <c r="I366" s="17">
        <f t="shared" si="80"/>
        <v>159.46875</v>
      </c>
      <c r="J366" s="18">
        <f t="shared" si="81"/>
        <v>20.25</v>
      </c>
      <c r="K366" s="18">
        <f t="shared" si="82"/>
        <v>6.377952755905512</v>
      </c>
      <c r="L366" s="39"/>
      <c r="M366" s="3">
        <f t="shared" si="83"/>
        <v>135752.8065944882</v>
      </c>
      <c r="N366" s="7">
        <f t="shared" si="84"/>
        <v>6.033458070866143</v>
      </c>
      <c r="O366" s="1" t="str">
        <f t="shared" si="85"/>
        <v>YES</v>
      </c>
      <c r="P366" s="3">
        <f t="shared" si="86"/>
        <v>0</v>
      </c>
      <c r="Q366" s="3">
        <f t="shared" si="88"/>
        <v>135752.8065944882</v>
      </c>
      <c r="R366" s="45">
        <f t="shared" si="87"/>
        <v>6.033458070866143</v>
      </c>
    </row>
    <row r="367" spans="1:18" ht="12.75">
      <c r="A367" s="24">
        <v>340</v>
      </c>
      <c r="B367" s="1">
        <v>0</v>
      </c>
      <c r="C367" s="7">
        <v>0.2</v>
      </c>
      <c r="D367" s="7">
        <f t="shared" si="89"/>
        <v>0.15000000000000002</v>
      </c>
      <c r="E367" s="3">
        <f t="shared" si="76"/>
        <v>135752.8065944882</v>
      </c>
      <c r="F367" s="7">
        <f t="shared" si="77"/>
        <v>6.033458070866143</v>
      </c>
      <c r="G367" s="17">
        <f t="shared" si="78"/>
        <v>0</v>
      </c>
      <c r="H367" s="23">
        <f t="shared" si="79"/>
        <v>0</v>
      </c>
      <c r="I367" s="17">
        <f t="shared" si="80"/>
        <v>265.78125000000006</v>
      </c>
      <c r="J367" s="18">
        <f t="shared" si="81"/>
        <v>33.75000000000001</v>
      </c>
      <c r="K367" s="18">
        <f t="shared" si="82"/>
        <v>6.377952755905512</v>
      </c>
      <c r="L367" s="39"/>
      <c r="M367" s="3">
        <f t="shared" si="83"/>
        <v>135446.89739173232</v>
      </c>
      <c r="N367" s="7">
        <f t="shared" si="84"/>
        <v>6.019862106299214</v>
      </c>
      <c r="O367" s="1" t="str">
        <f t="shared" si="85"/>
        <v>YES</v>
      </c>
      <c r="P367" s="3">
        <f t="shared" si="86"/>
        <v>0</v>
      </c>
      <c r="Q367" s="3">
        <f t="shared" si="88"/>
        <v>135446.89739173232</v>
      </c>
      <c r="R367" s="45">
        <f t="shared" si="87"/>
        <v>6.019862106299214</v>
      </c>
    </row>
    <row r="368" spans="1:18" ht="12.75">
      <c r="A368" s="24">
        <v>341</v>
      </c>
      <c r="B368" s="1">
        <v>0</v>
      </c>
      <c r="C368" s="7">
        <v>0.09</v>
      </c>
      <c r="D368" s="7">
        <f t="shared" si="89"/>
        <v>0.0675</v>
      </c>
      <c r="E368" s="3">
        <f t="shared" si="76"/>
        <v>135446.89739173232</v>
      </c>
      <c r="F368" s="7">
        <f t="shared" si="77"/>
        <v>6.019862106299214</v>
      </c>
      <c r="G368" s="17">
        <f t="shared" si="78"/>
        <v>0</v>
      </c>
      <c r="H368" s="23">
        <f t="shared" si="79"/>
        <v>0</v>
      </c>
      <c r="I368" s="17">
        <f t="shared" si="80"/>
        <v>119.6015625</v>
      </c>
      <c r="J368" s="18">
        <f t="shared" si="81"/>
        <v>15.1875</v>
      </c>
      <c r="K368" s="18">
        <f t="shared" si="82"/>
        <v>6.377952755905512</v>
      </c>
      <c r="L368" s="39"/>
      <c r="M368" s="3">
        <f t="shared" si="83"/>
        <v>135305.73037647642</v>
      </c>
      <c r="N368" s="7">
        <f t="shared" si="84"/>
        <v>6.013588016732285</v>
      </c>
      <c r="O368" s="1" t="str">
        <f t="shared" si="85"/>
        <v>YES</v>
      </c>
      <c r="P368" s="3">
        <f t="shared" si="86"/>
        <v>0</v>
      </c>
      <c r="Q368" s="3">
        <f t="shared" si="88"/>
        <v>135305.73037647642</v>
      </c>
      <c r="R368" s="45">
        <f t="shared" si="87"/>
        <v>6.013588016732285</v>
      </c>
    </row>
    <row r="369" spans="1:18" ht="12.75">
      <c r="A369" s="24">
        <v>342</v>
      </c>
      <c r="B369" s="1">
        <v>0.05</v>
      </c>
      <c r="C369" s="7">
        <v>0.13</v>
      </c>
      <c r="D369" s="7">
        <f t="shared" si="89"/>
        <v>0.0975</v>
      </c>
      <c r="E369" s="3">
        <f t="shared" si="76"/>
        <v>135305.73037647642</v>
      </c>
      <c r="F369" s="7">
        <f t="shared" si="77"/>
        <v>6.013588016732285</v>
      </c>
      <c r="G369" s="17">
        <f t="shared" si="78"/>
        <v>93.75</v>
      </c>
      <c r="H369" s="23">
        <f t="shared" si="79"/>
        <v>0</v>
      </c>
      <c r="I369" s="17">
        <f t="shared" si="80"/>
        <v>172.7578125</v>
      </c>
      <c r="J369" s="18">
        <f t="shared" si="81"/>
        <v>21.9375</v>
      </c>
      <c r="K369" s="18">
        <f t="shared" si="82"/>
        <v>6.377952755905512</v>
      </c>
      <c r="L369" s="39"/>
      <c r="M369" s="3">
        <f t="shared" si="83"/>
        <v>135198.40711122053</v>
      </c>
      <c r="N369" s="7">
        <f t="shared" si="84"/>
        <v>6.008818093832024</v>
      </c>
      <c r="O369" s="1" t="str">
        <f t="shared" si="85"/>
        <v>YES</v>
      </c>
      <c r="P369" s="3">
        <f t="shared" si="86"/>
        <v>0</v>
      </c>
      <c r="Q369" s="3">
        <f t="shared" si="88"/>
        <v>135198.40711122053</v>
      </c>
      <c r="R369" s="45">
        <f t="shared" si="87"/>
        <v>6.008818093832024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9"/>
        <v>0.0825</v>
      </c>
      <c r="E370" s="3">
        <f t="shared" si="76"/>
        <v>135198.40711122053</v>
      </c>
      <c r="F370" s="7">
        <f t="shared" si="77"/>
        <v>6.008818093832024</v>
      </c>
      <c r="G370" s="17">
        <f t="shared" si="78"/>
        <v>0</v>
      </c>
      <c r="H370" s="23">
        <f t="shared" si="79"/>
        <v>0</v>
      </c>
      <c r="I370" s="17">
        <f t="shared" si="80"/>
        <v>146.1796875</v>
      </c>
      <c r="J370" s="18">
        <f t="shared" si="81"/>
        <v>18.5625</v>
      </c>
      <c r="K370" s="18">
        <f t="shared" si="82"/>
        <v>6.377952755905512</v>
      </c>
      <c r="L370" s="39"/>
      <c r="M370" s="3">
        <f t="shared" si="83"/>
        <v>135027.28697096463</v>
      </c>
      <c r="N370" s="7">
        <f t="shared" si="84"/>
        <v>6.001212754265095</v>
      </c>
      <c r="O370" s="1" t="str">
        <f t="shared" si="85"/>
        <v>YES</v>
      </c>
      <c r="P370" s="3">
        <f t="shared" si="86"/>
        <v>0</v>
      </c>
      <c r="Q370" s="3">
        <f t="shared" si="88"/>
        <v>135027.28697096463</v>
      </c>
      <c r="R370" s="45">
        <f t="shared" si="87"/>
        <v>6.001212754265095</v>
      </c>
    </row>
    <row r="371" spans="1:18" ht="12.75">
      <c r="A371" s="24">
        <v>344</v>
      </c>
      <c r="B371" s="1">
        <v>0</v>
      </c>
      <c r="C371" s="7">
        <v>0.09</v>
      </c>
      <c r="D371" s="7">
        <f t="shared" si="89"/>
        <v>0.0675</v>
      </c>
      <c r="E371" s="3">
        <f t="shared" si="76"/>
        <v>135027.28697096463</v>
      </c>
      <c r="F371" s="7">
        <f t="shared" si="77"/>
        <v>6.001212754265095</v>
      </c>
      <c r="G371" s="17">
        <f t="shared" si="78"/>
        <v>0</v>
      </c>
      <c r="H371" s="23">
        <f t="shared" si="79"/>
        <v>0</v>
      </c>
      <c r="I371" s="17">
        <f t="shared" si="80"/>
        <v>119.6015625</v>
      </c>
      <c r="J371" s="18">
        <f t="shared" si="81"/>
        <v>15.1875</v>
      </c>
      <c r="K371" s="18">
        <f t="shared" si="82"/>
        <v>6.377952755905512</v>
      </c>
      <c r="L371" s="39"/>
      <c r="M371" s="3">
        <f t="shared" si="83"/>
        <v>134886.11995570874</v>
      </c>
      <c r="N371" s="7">
        <f t="shared" si="84"/>
        <v>5.994938664698166</v>
      </c>
      <c r="O371" s="1" t="str">
        <f t="shared" si="85"/>
        <v>YES</v>
      </c>
      <c r="P371" s="3">
        <f t="shared" si="86"/>
        <v>0</v>
      </c>
      <c r="Q371" s="3">
        <f t="shared" si="88"/>
        <v>134886.11995570874</v>
      </c>
      <c r="R371" s="45">
        <f t="shared" si="87"/>
        <v>5.994938664698166</v>
      </c>
    </row>
    <row r="372" spans="1:18" ht="12.75">
      <c r="A372" s="24">
        <v>345</v>
      </c>
      <c r="B372" s="1">
        <v>0.29</v>
      </c>
      <c r="C372" s="7">
        <v>0.11</v>
      </c>
      <c r="D372" s="7">
        <f t="shared" si="89"/>
        <v>0.0825</v>
      </c>
      <c r="E372" s="3">
        <f t="shared" si="76"/>
        <v>134886.11995570874</v>
      </c>
      <c r="F372" s="7">
        <f t="shared" si="77"/>
        <v>5.994938664698166</v>
      </c>
      <c r="G372" s="17">
        <f t="shared" si="78"/>
        <v>543.75</v>
      </c>
      <c r="H372" s="23">
        <f t="shared" si="79"/>
        <v>17369.549999999996</v>
      </c>
      <c r="I372" s="17">
        <f t="shared" si="80"/>
        <v>146.1796875</v>
      </c>
      <c r="J372" s="18">
        <f t="shared" si="81"/>
        <v>18.5625</v>
      </c>
      <c r="K372" s="18">
        <f t="shared" si="82"/>
        <v>6.377952755905512</v>
      </c>
      <c r="L372" s="39"/>
      <c r="M372" s="3">
        <f t="shared" si="83"/>
        <v>136125</v>
      </c>
      <c r="N372" s="7">
        <f t="shared" si="84"/>
        <v>6.05</v>
      </c>
      <c r="O372" s="1" t="str">
        <f t="shared" si="85"/>
        <v>YES</v>
      </c>
      <c r="P372" s="3">
        <f t="shared" si="86"/>
        <v>0</v>
      </c>
      <c r="Q372" s="3">
        <f t="shared" si="88"/>
        <v>136125</v>
      </c>
      <c r="R372" s="45">
        <f t="shared" si="87"/>
        <v>6.05</v>
      </c>
    </row>
    <row r="373" spans="1:18" ht="12.75">
      <c r="A373" s="24">
        <v>346</v>
      </c>
      <c r="B373" s="1">
        <v>0.1</v>
      </c>
      <c r="C373" s="7">
        <v>0</v>
      </c>
      <c r="D373" s="7">
        <f t="shared" si="89"/>
        <v>0</v>
      </c>
      <c r="E373" s="3">
        <f t="shared" si="76"/>
        <v>136125</v>
      </c>
      <c r="F373" s="7">
        <f t="shared" si="77"/>
        <v>6.05</v>
      </c>
      <c r="G373" s="17">
        <f t="shared" si="78"/>
        <v>187.5</v>
      </c>
      <c r="H373" s="23">
        <f t="shared" si="79"/>
        <v>5989.500000000001</v>
      </c>
      <c r="I373" s="17">
        <f t="shared" si="80"/>
        <v>0</v>
      </c>
      <c r="J373" s="18">
        <f t="shared" si="81"/>
        <v>0</v>
      </c>
      <c r="K373" s="18">
        <f t="shared" si="82"/>
        <v>6.377952755905512</v>
      </c>
      <c r="L373" s="39"/>
      <c r="M373" s="3">
        <f t="shared" si="83"/>
        <v>136125</v>
      </c>
      <c r="N373" s="7">
        <f t="shared" si="84"/>
        <v>6.05</v>
      </c>
      <c r="O373" s="1" t="str">
        <f t="shared" si="85"/>
        <v>YES</v>
      </c>
      <c r="P373" s="3">
        <f t="shared" si="86"/>
        <v>0</v>
      </c>
      <c r="Q373" s="3">
        <f t="shared" si="88"/>
        <v>136125</v>
      </c>
      <c r="R373" s="45">
        <f t="shared" si="87"/>
        <v>6.05</v>
      </c>
    </row>
    <row r="374" spans="1:18" ht="12.75">
      <c r="A374" s="24">
        <v>347</v>
      </c>
      <c r="B374" s="1">
        <v>0.29</v>
      </c>
      <c r="C374" s="7">
        <v>0</v>
      </c>
      <c r="D374" s="7">
        <f t="shared" si="89"/>
        <v>0</v>
      </c>
      <c r="E374" s="3">
        <f t="shared" si="76"/>
        <v>136125</v>
      </c>
      <c r="F374" s="7">
        <f t="shared" si="77"/>
        <v>6.05</v>
      </c>
      <c r="G374" s="17">
        <f t="shared" si="78"/>
        <v>543.75</v>
      </c>
      <c r="H374" s="23">
        <f t="shared" si="79"/>
        <v>17369.549999999996</v>
      </c>
      <c r="I374" s="17">
        <f t="shared" si="80"/>
        <v>0</v>
      </c>
      <c r="J374" s="18">
        <f t="shared" si="81"/>
        <v>0</v>
      </c>
      <c r="K374" s="18">
        <f t="shared" si="82"/>
        <v>6.377952755905512</v>
      </c>
      <c r="L374" s="39"/>
      <c r="M374" s="3">
        <f t="shared" si="83"/>
        <v>136125</v>
      </c>
      <c r="N374" s="7">
        <f t="shared" si="84"/>
        <v>6.05</v>
      </c>
      <c r="O374" s="1" t="str">
        <f t="shared" si="85"/>
        <v>YES</v>
      </c>
      <c r="P374" s="3">
        <f t="shared" si="86"/>
        <v>0</v>
      </c>
      <c r="Q374" s="3">
        <f t="shared" si="88"/>
        <v>136125</v>
      </c>
      <c r="R374" s="45">
        <f t="shared" si="87"/>
        <v>6.05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9"/>
        <v>0.12</v>
      </c>
      <c r="E375" s="3">
        <f t="shared" si="76"/>
        <v>136125</v>
      </c>
      <c r="F375" s="7">
        <f t="shared" si="77"/>
        <v>6.05</v>
      </c>
      <c r="G375" s="17">
        <f t="shared" si="78"/>
        <v>0</v>
      </c>
      <c r="H375" s="23">
        <f t="shared" si="79"/>
        <v>0</v>
      </c>
      <c r="I375" s="17">
        <f t="shared" si="80"/>
        <v>212.625</v>
      </c>
      <c r="J375" s="18">
        <f t="shared" si="81"/>
        <v>27</v>
      </c>
      <c r="K375" s="18">
        <f t="shared" si="82"/>
        <v>6.377952755905512</v>
      </c>
      <c r="L375" s="39"/>
      <c r="M375" s="3">
        <f t="shared" si="83"/>
        <v>135878.9970472441</v>
      </c>
      <c r="N375" s="7">
        <f t="shared" si="84"/>
        <v>6.039066535433071</v>
      </c>
      <c r="O375" s="1" t="str">
        <f t="shared" si="85"/>
        <v>YES</v>
      </c>
      <c r="P375" s="3">
        <f t="shared" si="86"/>
        <v>0</v>
      </c>
      <c r="Q375" s="3">
        <f t="shared" si="88"/>
        <v>135878.9970472441</v>
      </c>
      <c r="R375" s="45">
        <f t="shared" si="87"/>
        <v>6.039066535433071</v>
      </c>
    </row>
    <row r="376" spans="1:18" ht="12.75">
      <c r="A376" s="24">
        <v>349</v>
      </c>
      <c r="B376" s="1">
        <v>0</v>
      </c>
      <c r="C376" s="7">
        <v>0.1</v>
      </c>
      <c r="D376" s="7">
        <f t="shared" si="89"/>
        <v>0.07500000000000001</v>
      </c>
      <c r="E376" s="3">
        <f t="shared" si="76"/>
        <v>135878.9970472441</v>
      </c>
      <c r="F376" s="7">
        <f t="shared" si="77"/>
        <v>6.039066535433071</v>
      </c>
      <c r="G376" s="17">
        <f t="shared" si="78"/>
        <v>0</v>
      </c>
      <c r="H376" s="23">
        <f t="shared" si="79"/>
        <v>0</v>
      </c>
      <c r="I376" s="17">
        <f t="shared" si="80"/>
        <v>132.89062500000003</v>
      </c>
      <c r="J376" s="18">
        <f t="shared" si="81"/>
        <v>16.875000000000004</v>
      </c>
      <c r="K376" s="18">
        <f t="shared" si="82"/>
        <v>6.377952755905512</v>
      </c>
      <c r="L376" s="39"/>
      <c r="M376" s="3">
        <f t="shared" si="83"/>
        <v>135722.8534694882</v>
      </c>
      <c r="N376" s="7">
        <f t="shared" si="84"/>
        <v>6.032126820866143</v>
      </c>
      <c r="O376" s="1" t="str">
        <f t="shared" si="85"/>
        <v>YES</v>
      </c>
      <c r="P376" s="3">
        <f t="shared" si="86"/>
        <v>0</v>
      </c>
      <c r="Q376" s="3">
        <f t="shared" si="88"/>
        <v>135722.8534694882</v>
      </c>
      <c r="R376" s="45">
        <f t="shared" si="87"/>
        <v>6.032126820866143</v>
      </c>
    </row>
    <row r="377" spans="1:18" ht="12.75">
      <c r="A377" s="24">
        <v>350</v>
      </c>
      <c r="B377" s="1">
        <v>0</v>
      </c>
      <c r="C377" s="7">
        <v>0.11</v>
      </c>
      <c r="D377" s="7">
        <f t="shared" si="89"/>
        <v>0.0825</v>
      </c>
      <c r="E377" s="3">
        <f t="shared" si="76"/>
        <v>135722.8534694882</v>
      </c>
      <c r="F377" s="7">
        <f t="shared" si="77"/>
        <v>6.032126820866143</v>
      </c>
      <c r="G377" s="17">
        <f t="shared" si="78"/>
        <v>0</v>
      </c>
      <c r="H377" s="23">
        <f t="shared" si="79"/>
        <v>0</v>
      </c>
      <c r="I377" s="17">
        <f t="shared" si="80"/>
        <v>146.1796875</v>
      </c>
      <c r="J377" s="18">
        <f t="shared" si="81"/>
        <v>18.5625</v>
      </c>
      <c r="K377" s="18">
        <f t="shared" si="82"/>
        <v>6.377952755905512</v>
      </c>
      <c r="L377" s="39"/>
      <c r="M377" s="3">
        <f t="shared" si="83"/>
        <v>135551.73332923232</v>
      </c>
      <c r="N377" s="7">
        <f t="shared" si="84"/>
        <v>6.024521481299214</v>
      </c>
      <c r="O377" s="1" t="str">
        <f t="shared" si="85"/>
        <v>YES</v>
      </c>
      <c r="P377" s="3">
        <f t="shared" si="86"/>
        <v>0</v>
      </c>
      <c r="Q377" s="3">
        <f t="shared" si="88"/>
        <v>135551.73332923232</v>
      </c>
      <c r="R377" s="45">
        <f t="shared" si="87"/>
        <v>6.024521481299214</v>
      </c>
    </row>
    <row r="378" spans="1:18" ht="12.75">
      <c r="A378" s="24">
        <v>351</v>
      </c>
      <c r="B378" s="1">
        <v>0</v>
      </c>
      <c r="C378" s="7">
        <v>0.12</v>
      </c>
      <c r="D378" s="7">
        <f t="shared" si="89"/>
        <v>0.09</v>
      </c>
      <c r="E378" s="3">
        <f t="shared" si="76"/>
        <v>135551.73332923232</v>
      </c>
      <c r="F378" s="7">
        <f t="shared" si="77"/>
        <v>6.024521481299214</v>
      </c>
      <c r="G378" s="17">
        <f t="shared" si="78"/>
        <v>0</v>
      </c>
      <c r="H378" s="23">
        <f t="shared" si="79"/>
        <v>0</v>
      </c>
      <c r="I378" s="17">
        <f t="shared" si="80"/>
        <v>159.46875</v>
      </c>
      <c r="J378" s="18">
        <f t="shared" si="81"/>
        <v>20.25</v>
      </c>
      <c r="K378" s="18">
        <f t="shared" si="82"/>
        <v>6.377952755905512</v>
      </c>
      <c r="L378" s="39"/>
      <c r="M378" s="3">
        <f t="shared" si="83"/>
        <v>135365.63662647642</v>
      </c>
      <c r="N378" s="7">
        <f t="shared" si="84"/>
        <v>6.016250516732286</v>
      </c>
      <c r="O378" s="1" t="str">
        <f t="shared" si="85"/>
        <v>YES</v>
      </c>
      <c r="P378" s="3">
        <f t="shared" si="86"/>
        <v>0</v>
      </c>
      <c r="Q378" s="3">
        <f t="shared" si="88"/>
        <v>135365.63662647642</v>
      </c>
      <c r="R378" s="45">
        <f t="shared" si="87"/>
        <v>6.016250516732286</v>
      </c>
    </row>
    <row r="379" spans="1:18" ht="12.75">
      <c r="A379" s="24">
        <v>352</v>
      </c>
      <c r="B379" s="1">
        <v>0</v>
      </c>
      <c r="C379" s="7">
        <v>0.05</v>
      </c>
      <c r="D379" s="7">
        <f t="shared" si="89"/>
        <v>0.037500000000000006</v>
      </c>
      <c r="E379" s="3">
        <f t="shared" si="76"/>
        <v>135365.63662647642</v>
      </c>
      <c r="F379" s="7">
        <f t="shared" si="77"/>
        <v>6.016250516732286</v>
      </c>
      <c r="G379" s="17">
        <f t="shared" si="78"/>
        <v>0</v>
      </c>
      <c r="H379" s="23">
        <f t="shared" si="79"/>
        <v>0</v>
      </c>
      <c r="I379" s="17">
        <f t="shared" si="80"/>
        <v>66.44531250000001</v>
      </c>
      <c r="J379" s="18">
        <f t="shared" si="81"/>
        <v>8.437500000000002</v>
      </c>
      <c r="K379" s="18">
        <f t="shared" si="82"/>
        <v>6.377952755905512</v>
      </c>
      <c r="L379" s="39"/>
      <c r="M379" s="3">
        <f t="shared" si="83"/>
        <v>135284.37586122053</v>
      </c>
      <c r="N379" s="7">
        <f t="shared" si="84"/>
        <v>6.012638927165357</v>
      </c>
      <c r="O379" s="1" t="str">
        <f t="shared" si="85"/>
        <v>YES</v>
      </c>
      <c r="P379" s="3">
        <f t="shared" si="86"/>
        <v>0</v>
      </c>
      <c r="Q379" s="3">
        <f t="shared" si="88"/>
        <v>135284.37586122053</v>
      </c>
      <c r="R379" s="45">
        <f t="shared" si="87"/>
        <v>6.012638927165357</v>
      </c>
    </row>
    <row r="380" spans="1:18" ht="12.75">
      <c r="A380" s="24">
        <v>353</v>
      </c>
      <c r="B380" s="1">
        <v>0.18</v>
      </c>
      <c r="C380" s="7">
        <v>0.05</v>
      </c>
      <c r="D380" s="7">
        <f t="shared" si="89"/>
        <v>0.037500000000000006</v>
      </c>
      <c r="E380" s="3">
        <f t="shared" si="76"/>
        <v>135284.37586122053</v>
      </c>
      <c r="F380" s="7">
        <f t="shared" si="77"/>
        <v>6.012638927165357</v>
      </c>
      <c r="G380" s="17">
        <f t="shared" si="78"/>
        <v>337.5</v>
      </c>
      <c r="H380" s="23">
        <f t="shared" si="79"/>
        <v>10781.1</v>
      </c>
      <c r="I380" s="17">
        <f t="shared" si="80"/>
        <v>66.44531250000001</v>
      </c>
      <c r="J380" s="18">
        <f t="shared" si="81"/>
        <v>8.437500000000002</v>
      </c>
      <c r="K380" s="18">
        <f t="shared" si="82"/>
        <v>6.377952755905512</v>
      </c>
      <c r="L380" s="39"/>
      <c r="M380" s="3">
        <f t="shared" si="83"/>
        <v>136125</v>
      </c>
      <c r="N380" s="7">
        <f t="shared" si="84"/>
        <v>6.05</v>
      </c>
      <c r="O380" s="1" t="str">
        <f t="shared" si="85"/>
        <v>YES</v>
      </c>
      <c r="P380" s="3">
        <f t="shared" si="86"/>
        <v>0</v>
      </c>
      <c r="Q380" s="3">
        <f t="shared" si="88"/>
        <v>136125</v>
      </c>
      <c r="R380" s="45">
        <f t="shared" si="87"/>
        <v>6.05</v>
      </c>
    </row>
    <row r="381" spans="1:18" ht="12.75">
      <c r="A381" s="24">
        <v>354</v>
      </c>
      <c r="B381" s="1">
        <v>0</v>
      </c>
      <c r="C381" s="7">
        <v>0</v>
      </c>
      <c r="D381" s="7">
        <f t="shared" si="89"/>
        <v>0</v>
      </c>
      <c r="E381" s="3">
        <f t="shared" si="76"/>
        <v>136125</v>
      </c>
      <c r="F381" s="7">
        <f t="shared" si="77"/>
        <v>6.05</v>
      </c>
      <c r="G381" s="17">
        <f t="shared" si="78"/>
        <v>0</v>
      </c>
      <c r="H381" s="23">
        <f t="shared" si="79"/>
        <v>0</v>
      </c>
      <c r="I381" s="17">
        <f t="shared" si="80"/>
        <v>0</v>
      </c>
      <c r="J381" s="18">
        <f t="shared" si="81"/>
        <v>0</v>
      </c>
      <c r="K381" s="18">
        <f t="shared" si="82"/>
        <v>6.377952755905512</v>
      </c>
      <c r="L381" s="39"/>
      <c r="M381" s="3">
        <f t="shared" si="83"/>
        <v>136118.6220472441</v>
      </c>
      <c r="N381" s="7">
        <f t="shared" si="84"/>
        <v>6.049716535433071</v>
      </c>
      <c r="O381" s="1" t="str">
        <f t="shared" si="85"/>
        <v>YES</v>
      </c>
      <c r="P381" s="3">
        <f t="shared" si="86"/>
        <v>0</v>
      </c>
      <c r="Q381" s="3">
        <f t="shared" si="88"/>
        <v>136118.6220472441</v>
      </c>
      <c r="R381" s="45">
        <f t="shared" si="87"/>
        <v>6.049716535433071</v>
      </c>
    </row>
    <row r="382" spans="1:18" ht="12.75">
      <c r="A382" s="24">
        <v>355</v>
      </c>
      <c r="B382" s="1">
        <v>0</v>
      </c>
      <c r="C382" s="7">
        <v>0.08</v>
      </c>
      <c r="D382" s="7">
        <f t="shared" si="89"/>
        <v>0.06</v>
      </c>
      <c r="E382" s="3">
        <f t="shared" si="76"/>
        <v>136118.6220472441</v>
      </c>
      <c r="F382" s="7">
        <f t="shared" si="77"/>
        <v>6.049716535433071</v>
      </c>
      <c r="G382" s="17">
        <f t="shared" si="78"/>
        <v>0</v>
      </c>
      <c r="H382" s="23">
        <f t="shared" si="79"/>
        <v>0</v>
      </c>
      <c r="I382" s="17">
        <f t="shared" si="80"/>
        <v>106.3125</v>
      </c>
      <c r="J382" s="18">
        <f t="shared" si="81"/>
        <v>13.5</v>
      </c>
      <c r="K382" s="18">
        <f t="shared" si="82"/>
        <v>6.377952755905512</v>
      </c>
      <c r="L382" s="39"/>
      <c r="M382" s="3">
        <f t="shared" si="83"/>
        <v>135992.4315944882</v>
      </c>
      <c r="N382" s="7">
        <f t="shared" si="84"/>
        <v>6.044108070866143</v>
      </c>
      <c r="O382" s="1" t="str">
        <f t="shared" si="85"/>
        <v>YES</v>
      </c>
      <c r="P382" s="3">
        <f t="shared" si="86"/>
        <v>0</v>
      </c>
      <c r="Q382" s="3">
        <f t="shared" si="88"/>
        <v>135992.4315944882</v>
      </c>
      <c r="R382" s="45">
        <f t="shared" si="87"/>
        <v>6.044108070866143</v>
      </c>
    </row>
    <row r="383" spans="1:18" ht="12.75">
      <c r="A383" s="24">
        <v>356</v>
      </c>
      <c r="B383" s="1">
        <v>0</v>
      </c>
      <c r="C383" s="7">
        <v>0.06</v>
      </c>
      <c r="D383" s="7">
        <f t="shared" si="89"/>
        <v>0.045</v>
      </c>
      <c r="E383" s="3">
        <f t="shared" si="76"/>
        <v>135992.4315944882</v>
      </c>
      <c r="F383" s="7">
        <f t="shared" si="77"/>
        <v>6.044108070866143</v>
      </c>
      <c r="G383" s="17">
        <f t="shared" si="78"/>
        <v>0</v>
      </c>
      <c r="H383" s="23">
        <f t="shared" si="79"/>
        <v>0</v>
      </c>
      <c r="I383" s="17">
        <f t="shared" si="80"/>
        <v>79.734375</v>
      </c>
      <c r="J383" s="18">
        <f t="shared" si="81"/>
        <v>10.125</v>
      </c>
      <c r="K383" s="18">
        <f t="shared" si="82"/>
        <v>6.377952755905512</v>
      </c>
      <c r="L383" s="39"/>
      <c r="M383" s="3">
        <f t="shared" si="83"/>
        <v>135896.19426673232</v>
      </c>
      <c r="N383" s="7">
        <f t="shared" si="84"/>
        <v>6.039830856299214</v>
      </c>
      <c r="O383" s="1" t="str">
        <f t="shared" si="85"/>
        <v>YES</v>
      </c>
      <c r="P383" s="3">
        <f t="shared" si="86"/>
        <v>0</v>
      </c>
      <c r="Q383" s="3">
        <f t="shared" si="88"/>
        <v>135896.19426673232</v>
      </c>
      <c r="R383" s="45">
        <f t="shared" si="87"/>
        <v>6.039830856299214</v>
      </c>
    </row>
    <row r="384" spans="1:18" ht="12.75">
      <c r="A384" s="24">
        <v>357</v>
      </c>
      <c r="B384" s="1">
        <v>0</v>
      </c>
      <c r="C384" s="7">
        <v>0.11</v>
      </c>
      <c r="D384" s="7">
        <f t="shared" si="89"/>
        <v>0.0825</v>
      </c>
      <c r="E384" s="3">
        <f t="shared" si="76"/>
        <v>135896.19426673232</v>
      </c>
      <c r="F384" s="7">
        <f t="shared" si="77"/>
        <v>6.039830856299214</v>
      </c>
      <c r="G384" s="17">
        <f t="shared" si="78"/>
        <v>0</v>
      </c>
      <c r="H384" s="23">
        <f t="shared" si="79"/>
        <v>0</v>
      </c>
      <c r="I384" s="17">
        <f t="shared" si="80"/>
        <v>146.1796875</v>
      </c>
      <c r="J384" s="18">
        <f t="shared" si="81"/>
        <v>18.5625</v>
      </c>
      <c r="K384" s="18">
        <f t="shared" si="82"/>
        <v>6.377952755905512</v>
      </c>
      <c r="L384" s="39"/>
      <c r="M384" s="3">
        <f t="shared" si="83"/>
        <v>135725.07412647642</v>
      </c>
      <c r="N384" s="7">
        <f t="shared" si="84"/>
        <v>6.032225516732286</v>
      </c>
      <c r="O384" s="1" t="str">
        <f t="shared" si="85"/>
        <v>YES</v>
      </c>
      <c r="P384" s="3">
        <f t="shared" si="86"/>
        <v>0</v>
      </c>
      <c r="Q384" s="3">
        <f t="shared" si="88"/>
        <v>135725.07412647642</v>
      </c>
      <c r="R384" s="45">
        <f t="shared" si="87"/>
        <v>6.032225516732286</v>
      </c>
    </row>
    <row r="385" spans="1:18" ht="12.75">
      <c r="A385" s="24">
        <v>358</v>
      </c>
      <c r="B385" s="1">
        <v>0</v>
      </c>
      <c r="C385" s="7">
        <v>0.11</v>
      </c>
      <c r="D385" s="7">
        <f t="shared" si="89"/>
        <v>0.0825</v>
      </c>
      <c r="E385" s="3">
        <f t="shared" si="76"/>
        <v>135725.07412647642</v>
      </c>
      <c r="F385" s="7">
        <f t="shared" si="77"/>
        <v>6.032225516732286</v>
      </c>
      <c r="G385" s="17">
        <f t="shared" si="78"/>
        <v>0</v>
      </c>
      <c r="H385" s="23">
        <f t="shared" si="79"/>
        <v>0</v>
      </c>
      <c r="I385" s="17">
        <f t="shared" si="80"/>
        <v>146.1796875</v>
      </c>
      <c r="J385" s="18">
        <f t="shared" si="81"/>
        <v>18.5625</v>
      </c>
      <c r="K385" s="18">
        <f t="shared" si="82"/>
        <v>6.377952755905512</v>
      </c>
      <c r="L385" s="39"/>
      <c r="M385" s="3">
        <f t="shared" si="83"/>
        <v>135553.95398622053</v>
      </c>
      <c r="N385" s="7">
        <f t="shared" si="84"/>
        <v>6.024620177165357</v>
      </c>
      <c r="O385" s="1" t="str">
        <f t="shared" si="85"/>
        <v>YES</v>
      </c>
      <c r="P385" s="3">
        <f t="shared" si="86"/>
        <v>0</v>
      </c>
      <c r="Q385" s="3">
        <f t="shared" si="88"/>
        <v>135553.95398622053</v>
      </c>
      <c r="R385" s="45">
        <f t="shared" si="87"/>
        <v>6.024620177165357</v>
      </c>
    </row>
    <row r="386" spans="1:18" ht="12.75">
      <c r="A386" s="24">
        <v>359</v>
      </c>
      <c r="B386" s="1">
        <v>0</v>
      </c>
      <c r="C386" s="7">
        <v>0.11</v>
      </c>
      <c r="D386" s="7">
        <f t="shared" si="89"/>
        <v>0.0825</v>
      </c>
      <c r="E386" s="3">
        <f t="shared" si="76"/>
        <v>135553.95398622053</v>
      </c>
      <c r="F386" s="7">
        <f t="shared" si="77"/>
        <v>6.024620177165357</v>
      </c>
      <c r="G386" s="17">
        <f t="shared" si="78"/>
        <v>0</v>
      </c>
      <c r="H386" s="23">
        <f t="shared" si="79"/>
        <v>0</v>
      </c>
      <c r="I386" s="17">
        <f t="shared" si="80"/>
        <v>146.1796875</v>
      </c>
      <c r="J386" s="18">
        <f t="shared" si="81"/>
        <v>18.5625</v>
      </c>
      <c r="K386" s="18">
        <f t="shared" si="82"/>
        <v>6.377952755905512</v>
      </c>
      <c r="L386" s="39"/>
      <c r="M386" s="3">
        <f t="shared" si="83"/>
        <v>135382.83384596463</v>
      </c>
      <c r="N386" s="7">
        <f t="shared" si="84"/>
        <v>6.0170148375984285</v>
      </c>
      <c r="O386" s="1" t="str">
        <f t="shared" si="85"/>
        <v>YES</v>
      </c>
      <c r="P386" s="3">
        <f t="shared" si="86"/>
        <v>0</v>
      </c>
      <c r="Q386" s="3">
        <f t="shared" si="88"/>
        <v>135382.83384596463</v>
      </c>
      <c r="R386" s="45">
        <f t="shared" si="87"/>
        <v>6.0170148375984285</v>
      </c>
    </row>
    <row r="387" spans="1:18" ht="12.75">
      <c r="A387" s="24">
        <v>360</v>
      </c>
      <c r="B387" s="1">
        <v>0</v>
      </c>
      <c r="C387" s="7">
        <v>0.11</v>
      </c>
      <c r="D387" s="7">
        <f t="shared" si="89"/>
        <v>0.0825</v>
      </c>
      <c r="E387" s="3">
        <f t="shared" si="76"/>
        <v>135382.83384596463</v>
      </c>
      <c r="F387" s="7">
        <f t="shared" si="77"/>
        <v>6.0170148375984285</v>
      </c>
      <c r="G387" s="17">
        <f t="shared" si="78"/>
        <v>0</v>
      </c>
      <c r="H387" s="23">
        <f t="shared" si="79"/>
        <v>0</v>
      </c>
      <c r="I387" s="17">
        <f t="shared" si="80"/>
        <v>146.1796875</v>
      </c>
      <c r="J387" s="18">
        <f t="shared" si="81"/>
        <v>18.5625</v>
      </c>
      <c r="K387" s="18">
        <f t="shared" si="82"/>
        <v>6.377952755905512</v>
      </c>
      <c r="L387" s="39"/>
      <c r="M387" s="3">
        <f t="shared" si="83"/>
        <v>135211.71370570874</v>
      </c>
      <c r="N387" s="7">
        <f t="shared" si="84"/>
        <v>6.009409498031499</v>
      </c>
      <c r="O387" s="1" t="str">
        <f t="shared" si="85"/>
        <v>YES</v>
      </c>
      <c r="P387" s="3">
        <f t="shared" si="86"/>
        <v>0</v>
      </c>
      <c r="Q387" s="3">
        <f t="shared" si="88"/>
        <v>135211.71370570874</v>
      </c>
      <c r="R387" s="45">
        <f t="shared" si="87"/>
        <v>6.009409498031499</v>
      </c>
    </row>
    <row r="388" spans="1:18" ht="12.75">
      <c r="A388" s="24">
        <v>361</v>
      </c>
      <c r="B388" s="1">
        <v>0.07</v>
      </c>
      <c r="C388" s="7">
        <v>0.11</v>
      </c>
      <c r="D388" s="7">
        <f t="shared" si="89"/>
        <v>0.0825</v>
      </c>
      <c r="E388" s="3">
        <f t="shared" si="76"/>
        <v>135211.71370570874</v>
      </c>
      <c r="F388" s="7">
        <f t="shared" si="77"/>
        <v>6.009409498031499</v>
      </c>
      <c r="G388" s="17">
        <f t="shared" si="78"/>
        <v>131.25000000000003</v>
      </c>
      <c r="H388" s="23">
        <f t="shared" si="79"/>
        <v>4192.650000000001</v>
      </c>
      <c r="I388" s="17">
        <f t="shared" si="80"/>
        <v>146.1796875</v>
      </c>
      <c r="J388" s="18">
        <f t="shared" si="81"/>
        <v>18.5625</v>
      </c>
      <c r="K388" s="18">
        <f t="shared" si="82"/>
        <v>6.377952755905512</v>
      </c>
      <c r="L388" s="39"/>
      <c r="M388" s="3">
        <f t="shared" si="83"/>
        <v>136125</v>
      </c>
      <c r="N388" s="7">
        <f t="shared" si="84"/>
        <v>6.05</v>
      </c>
      <c r="O388" s="1" t="str">
        <f t="shared" si="85"/>
        <v>YES</v>
      </c>
      <c r="P388" s="3">
        <f t="shared" si="86"/>
        <v>0</v>
      </c>
      <c r="Q388" s="3">
        <f t="shared" si="88"/>
        <v>136125</v>
      </c>
      <c r="R388" s="45">
        <f t="shared" si="87"/>
        <v>6.05</v>
      </c>
    </row>
    <row r="389" spans="1:18" ht="12.75">
      <c r="A389" s="24">
        <v>362</v>
      </c>
      <c r="B389" s="1">
        <v>0</v>
      </c>
      <c r="C389" s="7">
        <v>0.11</v>
      </c>
      <c r="D389" s="7">
        <f t="shared" si="89"/>
        <v>0.0825</v>
      </c>
      <c r="E389" s="3">
        <f t="shared" si="76"/>
        <v>136125</v>
      </c>
      <c r="F389" s="7">
        <f t="shared" si="77"/>
        <v>6.05</v>
      </c>
      <c r="G389" s="17">
        <f t="shared" si="78"/>
        <v>0</v>
      </c>
      <c r="H389" s="23">
        <f t="shared" si="79"/>
        <v>0</v>
      </c>
      <c r="I389" s="17">
        <f t="shared" si="80"/>
        <v>146.1796875</v>
      </c>
      <c r="J389" s="18">
        <f t="shared" si="81"/>
        <v>18.5625</v>
      </c>
      <c r="K389" s="18">
        <f t="shared" si="82"/>
        <v>6.377952755905512</v>
      </c>
      <c r="L389" s="39"/>
      <c r="M389" s="3">
        <f t="shared" si="83"/>
        <v>135953.8798597441</v>
      </c>
      <c r="N389" s="7">
        <f t="shared" si="84"/>
        <v>6.042394660433072</v>
      </c>
      <c r="O389" s="1" t="str">
        <f t="shared" si="85"/>
        <v>YES</v>
      </c>
      <c r="P389" s="3">
        <f t="shared" si="86"/>
        <v>0</v>
      </c>
      <c r="Q389" s="3">
        <f t="shared" si="88"/>
        <v>135953.8798597441</v>
      </c>
      <c r="R389" s="45">
        <f t="shared" si="87"/>
        <v>6.042394660433072</v>
      </c>
    </row>
    <row r="390" spans="1:18" ht="12.75">
      <c r="A390" s="24">
        <v>363</v>
      </c>
      <c r="B390" s="1">
        <v>0</v>
      </c>
      <c r="C390" s="7">
        <v>0.11</v>
      </c>
      <c r="D390" s="7">
        <f t="shared" si="89"/>
        <v>0.0825</v>
      </c>
      <c r="E390" s="3">
        <f t="shared" si="76"/>
        <v>135953.8798597441</v>
      </c>
      <c r="F390" s="7">
        <f t="shared" si="77"/>
        <v>6.042394660433072</v>
      </c>
      <c r="G390" s="17">
        <f t="shared" si="78"/>
        <v>0</v>
      </c>
      <c r="H390" s="23">
        <f t="shared" si="79"/>
        <v>0</v>
      </c>
      <c r="I390" s="17">
        <f t="shared" si="80"/>
        <v>146.1796875</v>
      </c>
      <c r="J390" s="18">
        <f t="shared" si="81"/>
        <v>18.5625</v>
      </c>
      <c r="K390" s="18">
        <f t="shared" si="82"/>
        <v>6.377952755905512</v>
      </c>
      <c r="L390" s="39"/>
      <c r="M390" s="3">
        <f t="shared" si="83"/>
        <v>135782.7597194882</v>
      </c>
      <c r="N390" s="7">
        <f t="shared" si="84"/>
        <v>6.0347893208661425</v>
      </c>
      <c r="O390" s="1" t="str">
        <f t="shared" si="85"/>
        <v>YES</v>
      </c>
      <c r="P390" s="3">
        <f t="shared" si="86"/>
        <v>0</v>
      </c>
      <c r="Q390" s="3">
        <f t="shared" si="88"/>
        <v>135782.7597194882</v>
      </c>
      <c r="R390" s="45">
        <f t="shared" si="87"/>
        <v>6.0347893208661425</v>
      </c>
    </row>
    <row r="391" spans="1:18" ht="12.75">
      <c r="A391" s="24">
        <v>364</v>
      </c>
      <c r="B391" s="1">
        <v>0</v>
      </c>
      <c r="C391" s="7">
        <v>0.11</v>
      </c>
      <c r="D391" s="7">
        <f t="shared" si="89"/>
        <v>0.0825</v>
      </c>
      <c r="E391" s="3">
        <f t="shared" si="76"/>
        <v>135782.7597194882</v>
      </c>
      <c r="F391" s="7">
        <f t="shared" si="77"/>
        <v>6.0347893208661425</v>
      </c>
      <c r="G391" s="17">
        <f t="shared" si="78"/>
        <v>0</v>
      </c>
      <c r="H391" s="23">
        <f t="shared" si="79"/>
        <v>0</v>
      </c>
      <c r="I391" s="17">
        <f t="shared" si="80"/>
        <v>146.1796875</v>
      </c>
      <c r="J391" s="18">
        <f t="shared" si="81"/>
        <v>18.5625</v>
      </c>
      <c r="K391" s="18">
        <f t="shared" si="82"/>
        <v>6.377952755905512</v>
      </c>
      <c r="L391" s="39"/>
      <c r="M391" s="3">
        <f t="shared" si="83"/>
        <v>135611.63957923232</v>
      </c>
      <c r="N391" s="7">
        <f t="shared" si="84"/>
        <v>6.027183981299214</v>
      </c>
      <c r="O391" s="1" t="str">
        <f t="shared" si="85"/>
        <v>YES</v>
      </c>
      <c r="P391" s="3">
        <f t="shared" si="86"/>
        <v>0</v>
      </c>
      <c r="Q391" s="3">
        <f t="shared" si="88"/>
        <v>135611.63957923232</v>
      </c>
      <c r="R391" s="45">
        <f t="shared" si="87"/>
        <v>6.027183981299214</v>
      </c>
    </row>
    <row r="392" spans="1:18" ht="12.75">
      <c r="A392" s="24">
        <v>365</v>
      </c>
      <c r="B392" s="1">
        <v>0</v>
      </c>
      <c r="C392" s="7">
        <v>0.11</v>
      </c>
      <c r="D392" s="7">
        <f t="shared" si="89"/>
        <v>0.0825</v>
      </c>
      <c r="E392" s="3">
        <f t="shared" si="76"/>
        <v>135611.63957923232</v>
      </c>
      <c r="F392" s="7">
        <f t="shared" si="77"/>
        <v>6.027183981299214</v>
      </c>
      <c r="G392" s="17">
        <f t="shared" si="78"/>
        <v>0</v>
      </c>
      <c r="H392" s="23">
        <f t="shared" si="79"/>
        <v>0</v>
      </c>
      <c r="I392" s="17">
        <f t="shared" si="80"/>
        <v>146.1796875</v>
      </c>
      <c r="J392" s="18">
        <f t="shared" si="81"/>
        <v>18.5625</v>
      </c>
      <c r="K392" s="18">
        <f t="shared" si="82"/>
        <v>6.377952755905512</v>
      </c>
      <c r="L392" s="39"/>
      <c r="M392" s="3">
        <f t="shared" si="83"/>
        <v>135440.51943897642</v>
      </c>
      <c r="N392" s="7">
        <f t="shared" si="84"/>
        <v>6.019578641732285</v>
      </c>
      <c r="O392" s="1" t="str">
        <f t="shared" si="85"/>
        <v>YES</v>
      </c>
      <c r="P392" s="3">
        <f t="shared" si="86"/>
        <v>0</v>
      </c>
      <c r="Q392" s="3">
        <f t="shared" si="88"/>
        <v>135440.51943897642</v>
      </c>
      <c r="R392" s="45">
        <f t="shared" si="87"/>
        <v>6.019578641732285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0.8515625" style="0" customWidth="1"/>
    <col min="10" max="10" width="11.71093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5" width="12.7109375" style="0" customWidth="1"/>
    <col min="16" max="17" width="12.140625" style="0" customWidth="1"/>
    <col min="18" max="18" width="11.28125" style="0" customWidth="1"/>
  </cols>
  <sheetData>
    <row r="1" ht="12.75">
      <c r="A1" s="35" t="s">
        <v>79</v>
      </c>
    </row>
    <row r="2" spans="6:10" ht="12.75">
      <c r="F2" s="7"/>
      <c r="J2" s="32" t="s">
        <v>33</v>
      </c>
    </row>
    <row r="3" spans="1:10" ht="12.75">
      <c r="A3" s="2" t="s">
        <v>18</v>
      </c>
      <c r="B3" s="59">
        <f>'Avg Year'!B3</f>
        <v>50</v>
      </c>
      <c r="E3" s="6"/>
      <c r="F3" s="7"/>
      <c r="J3" s="32" t="s">
        <v>34</v>
      </c>
    </row>
    <row r="4" spans="1:10" ht="12.75">
      <c r="A4" s="2" t="s">
        <v>19</v>
      </c>
      <c r="B4" s="60">
        <f>'Avg Year'!B4</f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60">
        <f>'Avg Year'!B5</f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53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65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61">
        <f>'Avg Year'!B8</f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62">
        <f>'Avg Year'!B9</f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54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60">
        <f>'Avg Year'!$B$11</f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55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55">
        <f>B9-B12</f>
        <v>20250</v>
      </c>
    </row>
    <row r="14" spans="1:5" ht="25.5">
      <c r="A14" s="2" t="s">
        <v>22</v>
      </c>
      <c r="B14" s="56"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1" ht="25.5">
      <c r="A15" s="6" t="s">
        <v>26</v>
      </c>
      <c r="B15" s="66">
        <v>12</v>
      </c>
      <c r="C15" t="s">
        <v>55</v>
      </c>
      <c r="F15" s="52" t="s">
        <v>70</v>
      </c>
      <c r="G15" s="10"/>
      <c r="H15" s="10"/>
      <c r="I15" s="10"/>
      <c r="J15" s="10"/>
      <c r="K15" s="11"/>
    </row>
    <row r="16" spans="1:11" ht="25.5">
      <c r="A16" s="6" t="s">
        <v>28</v>
      </c>
      <c r="B16" s="5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58">
        <f>COUNTIF(O28:O392,"NO")</f>
        <v>15</v>
      </c>
      <c r="C17" s="67" t="str">
        <f>IF(B18="YES","",IF(B17&gt;0,"CRITERIA VIOLATED",""))</f>
        <v>CRITERIA VIOLATED</v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61" t="str">
        <f>'Avg Year'!$B$18</f>
        <v>NO</v>
      </c>
      <c r="F18" s="47">
        <f>COUNTIF(B28:B392,"&gt;0")</f>
        <v>52</v>
      </c>
      <c r="G18" s="47">
        <f>SUM(B28:B392)</f>
        <v>14.639999999999999</v>
      </c>
      <c r="H18" s="26">
        <f>SUM(C28:C392)</f>
        <v>89.13499999999999</v>
      </c>
      <c r="I18" s="26">
        <f>SUM(D28:D392)</f>
        <v>66.85124999999994</v>
      </c>
      <c r="J18" s="48">
        <f>SUM(H28:H392)/(B3*3630)</f>
        <v>4.662900000000001</v>
      </c>
      <c r="K18" s="63">
        <f>12*(B10-MIN(N28:N392))</f>
        <v>17.29166198818901</v>
      </c>
      <c r="N18" s="16"/>
    </row>
    <row r="19" spans="1:14" ht="25.5">
      <c r="A19" s="6" t="s">
        <v>59</v>
      </c>
      <c r="B19" s="3">
        <f>7.481*SUM(P28:P392)</f>
        <v>0</v>
      </c>
      <c r="N19" s="16"/>
    </row>
    <row r="20" spans="1:14" ht="12.75">
      <c r="A20" s="6"/>
      <c r="B20" s="3"/>
      <c r="N20" s="16"/>
    </row>
    <row r="21" spans="1:14" ht="12.75">
      <c r="A21" s="6"/>
      <c r="B21" s="3"/>
      <c r="N21" s="16"/>
    </row>
    <row r="22" spans="1:14" ht="12.75">
      <c r="A22" s="6"/>
      <c r="B22" s="3"/>
      <c r="N22" s="16"/>
    </row>
    <row r="23" spans="1:14" ht="12.75">
      <c r="A23" s="6"/>
      <c r="B23" s="3"/>
      <c r="N23" s="16"/>
    </row>
    <row r="24" spans="1:14" ht="12.75">
      <c r="A24" s="6"/>
      <c r="B24" s="3"/>
      <c r="N24" s="16"/>
    </row>
    <row r="25" spans="1:14" ht="12.75">
      <c r="A25" s="107" t="s">
        <v>10</v>
      </c>
      <c r="B25" s="3"/>
      <c r="N25" s="16"/>
    </row>
    <row r="26" spans="7:18" ht="12.75">
      <c r="G26" s="9" t="s">
        <v>62</v>
      </c>
      <c r="H26" s="10"/>
      <c r="I26" s="9" t="s">
        <v>63</v>
      </c>
      <c r="J26" s="10"/>
      <c r="K26" s="10"/>
      <c r="L26" s="11"/>
      <c r="M26" s="9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19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0.07</v>
      </c>
      <c r="D28" s="7">
        <f>0.75*C28</f>
        <v>0.052500000000000005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93.0234375</v>
      </c>
      <c r="J28" s="15">
        <f aca="true" t="shared" si="3" ref="J28:J91">$B$12*D28*1.2/12</f>
        <v>11.8125</v>
      </c>
      <c r="K28" s="22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136013.7861097441</v>
      </c>
      <c r="N28" s="7">
        <f aca="true" t="shared" si="6" ref="N28:N91">M28/$B$9</f>
        <v>6.045057160433071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 aca="true" t="shared" si="9" ref="Q28:Q91">M28+P28</f>
        <v>136013.7861097441</v>
      </c>
      <c r="R28" s="44">
        <f aca="true" t="shared" si="10" ref="R28:R91">Q28/$B$9</f>
        <v>6.045057160433071</v>
      </c>
    </row>
    <row r="29" spans="1:18" ht="12.75">
      <c r="A29" s="24">
        <v>2</v>
      </c>
      <c r="B29" s="1">
        <v>0</v>
      </c>
      <c r="C29" s="7">
        <v>0.11</v>
      </c>
      <c r="D29" s="7">
        <f>0.75*C29</f>
        <v>0.0825</v>
      </c>
      <c r="E29" s="3">
        <f aca="true" t="shared" si="11" ref="E29:E92">Q28</f>
        <v>136013.7861097441</v>
      </c>
      <c r="F29" s="7">
        <f aca="true" t="shared" si="12" ref="F29:F92">R28</f>
        <v>6.045057160433071</v>
      </c>
      <c r="G29" s="17">
        <f t="shared" si="0"/>
        <v>0</v>
      </c>
      <c r="H29" s="23">
        <f t="shared" si="1"/>
        <v>0</v>
      </c>
      <c r="I29" s="17">
        <f t="shared" si="2"/>
        <v>146.1796875</v>
      </c>
      <c r="J29" s="18">
        <f t="shared" si="3"/>
        <v>18.5625</v>
      </c>
      <c r="K29" s="23">
        <f t="shared" si="4"/>
        <v>6.377952755905512</v>
      </c>
      <c r="L29" s="39"/>
      <c r="M29" s="3">
        <f t="shared" si="5"/>
        <v>135842.6659694882</v>
      </c>
      <c r="N29" s="7">
        <f t="shared" si="6"/>
        <v>6.037451820866143</v>
      </c>
      <c r="O29" s="1" t="str">
        <f t="shared" si="7"/>
        <v>YES</v>
      </c>
      <c r="P29" s="3">
        <f t="shared" si="8"/>
        <v>0</v>
      </c>
      <c r="Q29" s="3">
        <f t="shared" si="9"/>
        <v>135842.6659694882</v>
      </c>
      <c r="R29" s="45">
        <f t="shared" si="10"/>
        <v>6.037451820866143</v>
      </c>
    </row>
    <row r="30" spans="1:18" ht="12.75">
      <c r="A30" s="24">
        <v>3</v>
      </c>
      <c r="B30" s="1">
        <v>0</v>
      </c>
      <c r="C30" s="7">
        <v>0.07</v>
      </c>
      <c r="D30" s="7">
        <f aca="true" t="shared" si="13" ref="D30:D93">0.75*C30</f>
        <v>0.052500000000000005</v>
      </c>
      <c r="E30" s="3">
        <f t="shared" si="11"/>
        <v>135842.6659694882</v>
      </c>
      <c r="F30" s="7">
        <f t="shared" si="12"/>
        <v>6.037451820866143</v>
      </c>
      <c r="G30" s="17">
        <f t="shared" si="0"/>
        <v>0</v>
      </c>
      <c r="H30" s="23">
        <f t="shared" si="1"/>
        <v>0</v>
      </c>
      <c r="I30" s="17">
        <f t="shared" si="2"/>
        <v>93.0234375</v>
      </c>
      <c r="J30" s="18">
        <f t="shared" si="3"/>
        <v>11.8125</v>
      </c>
      <c r="K30" s="23">
        <f t="shared" si="4"/>
        <v>6.377952755905512</v>
      </c>
      <c r="L30" s="39"/>
      <c r="M30" s="3">
        <f t="shared" si="5"/>
        <v>135731.45207923232</v>
      </c>
      <c r="N30" s="7">
        <f t="shared" si="6"/>
        <v>6.032508981299214</v>
      </c>
      <c r="O30" s="1" t="str">
        <f t="shared" si="7"/>
        <v>YES</v>
      </c>
      <c r="P30" s="3">
        <f t="shared" si="8"/>
        <v>0</v>
      </c>
      <c r="Q30" s="3">
        <f t="shared" si="9"/>
        <v>135731.45207923232</v>
      </c>
      <c r="R30" s="45">
        <f t="shared" si="10"/>
        <v>6.032508981299214</v>
      </c>
    </row>
    <row r="31" spans="1:18" ht="12.75">
      <c r="A31" s="24">
        <v>4</v>
      </c>
      <c r="B31" s="1">
        <v>0</v>
      </c>
      <c r="C31" s="7">
        <v>0.26</v>
      </c>
      <c r="D31" s="7">
        <f t="shared" si="13"/>
        <v>0.195</v>
      </c>
      <c r="E31" s="3">
        <f t="shared" si="11"/>
        <v>135731.45207923232</v>
      </c>
      <c r="F31" s="7">
        <f t="shared" si="12"/>
        <v>6.032508981299214</v>
      </c>
      <c r="G31" s="17">
        <f t="shared" si="0"/>
        <v>0</v>
      </c>
      <c r="H31" s="23">
        <f t="shared" si="1"/>
        <v>0</v>
      </c>
      <c r="I31" s="17">
        <f t="shared" si="2"/>
        <v>345.515625</v>
      </c>
      <c r="J31" s="18">
        <f t="shared" si="3"/>
        <v>43.875</v>
      </c>
      <c r="K31" s="23">
        <f t="shared" si="4"/>
        <v>6.377952755905512</v>
      </c>
      <c r="L31" s="39"/>
      <c r="M31" s="3">
        <f t="shared" si="5"/>
        <v>135335.68350147642</v>
      </c>
      <c r="N31" s="7">
        <f t="shared" si="6"/>
        <v>6.014919266732285</v>
      </c>
      <c r="O31" s="1" t="str">
        <f t="shared" si="7"/>
        <v>YES</v>
      </c>
      <c r="P31" s="3">
        <f t="shared" si="8"/>
        <v>0</v>
      </c>
      <c r="Q31" s="3">
        <f t="shared" si="9"/>
        <v>135335.68350147642</v>
      </c>
      <c r="R31" s="45">
        <f t="shared" si="10"/>
        <v>6.014919266732285</v>
      </c>
    </row>
    <row r="32" spans="1:18" ht="12.75">
      <c r="A32" s="24">
        <v>5</v>
      </c>
      <c r="B32" s="1">
        <v>0</v>
      </c>
      <c r="C32" s="7">
        <v>0.09</v>
      </c>
      <c r="D32" s="7">
        <f t="shared" si="13"/>
        <v>0.0675</v>
      </c>
      <c r="E32" s="3">
        <f t="shared" si="11"/>
        <v>135335.68350147642</v>
      </c>
      <c r="F32" s="7">
        <f t="shared" si="12"/>
        <v>6.014919266732285</v>
      </c>
      <c r="G32" s="17">
        <f t="shared" si="0"/>
        <v>0</v>
      </c>
      <c r="H32" s="23">
        <f t="shared" si="1"/>
        <v>0</v>
      </c>
      <c r="I32" s="17">
        <f t="shared" si="2"/>
        <v>119.6015625</v>
      </c>
      <c r="J32" s="18">
        <f t="shared" si="3"/>
        <v>15.1875</v>
      </c>
      <c r="K32" s="23">
        <f t="shared" si="4"/>
        <v>6.377952755905512</v>
      </c>
      <c r="L32" s="39"/>
      <c r="M32" s="3">
        <f t="shared" si="5"/>
        <v>135194.51648622053</v>
      </c>
      <c r="N32" s="7">
        <f t="shared" si="6"/>
        <v>6.008645177165357</v>
      </c>
      <c r="O32" s="1" t="str">
        <f t="shared" si="7"/>
        <v>YES</v>
      </c>
      <c r="P32" s="3">
        <f t="shared" si="8"/>
        <v>0</v>
      </c>
      <c r="Q32" s="3">
        <f t="shared" si="9"/>
        <v>135194.51648622053</v>
      </c>
      <c r="R32" s="45">
        <f t="shared" si="10"/>
        <v>6.008645177165357</v>
      </c>
    </row>
    <row r="33" spans="1:18" ht="12.75">
      <c r="A33" s="24">
        <v>6</v>
      </c>
      <c r="B33" s="1">
        <v>0</v>
      </c>
      <c r="C33" s="7">
        <v>0.2</v>
      </c>
      <c r="D33" s="7">
        <f t="shared" si="13"/>
        <v>0.15000000000000002</v>
      </c>
      <c r="E33" s="3">
        <f t="shared" si="11"/>
        <v>135194.51648622053</v>
      </c>
      <c r="F33" s="7">
        <f t="shared" si="12"/>
        <v>6.008645177165357</v>
      </c>
      <c r="G33" s="17">
        <f t="shared" si="0"/>
        <v>0</v>
      </c>
      <c r="H33" s="23">
        <f t="shared" si="1"/>
        <v>0</v>
      </c>
      <c r="I33" s="17">
        <f t="shared" si="2"/>
        <v>265.78125000000006</v>
      </c>
      <c r="J33" s="18">
        <f t="shared" si="3"/>
        <v>33.75000000000001</v>
      </c>
      <c r="K33" s="23">
        <f t="shared" si="4"/>
        <v>6.377952755905512</v>
      </c>
      <c r="L33" s="39"/>
      <c r="M33" s="3">
        <f t="shared" si="5"/>
        <v>134888.60728346463</v>
      </c>
      <c r="N33" s="7">
        <f t="shared" si="6"/>
        <v>5.9950492125984285</v>
      </c>
      <c r="O33" s="1" t="str">
        <f t="shared" si="7"/>
        <v>YES</v>
      </c>
      <c r="P33" s="3">
        <f t="shared" si="8"/>
        <v>0</v>
      </c>
      <c r="Q33" s="3">
        <f t="shared" si="9"/>
        <v>134888.60728346463</v>
      </c>
      <c r="R33" s="45">
        <f t="shared" si="10"/>
        <v>5.9950492125984285</v>
      </c>
    </row>
    <row r="34" spans="1:18" ht="12.75">
      <c r="A34" s="24">
        <v>7</v>
      </c>
      <c r="B34" s="1">
        <v>0</v>
      </c>
      <c r="C34" s="7">
        <v>0.09</v>
      </c>
      <c r="D34" s="7">
        <f t="shared" si="13"/>
        <v>0.0675</v>
      </c>
      <c r="E34" s="3">
        <f t="shared" si="11"/>
        <v>134888.60728346463</v>
      </c>
      <c r="F34" s="7">
        <f t="shared" si="12"/>
        <v>5.9950492125984285</v>
      </c>
      <c r="G34" s="17">
        <f t="shared" si="0"/>
        <v>0</v>
      </c>
      <c r="H34" s="23">
        <f t="shared" si="1"/>
        <v>0</v>
      </c>
      <c r="I34" s="17">
        <f t="shared" si="2"/>
        <v>119.6015625</v>
      </c>
      <c r="J34" s="18">
        <f t="shared" si="3"/>
        <v>15.1875</v>
      </c>
      <c r="K34" s="23">
        <f t="shared" si="4"/>
        <v>6.377952755905512</v>
      </c>
      <c r="L34" s="39"/>
      <c r="M34" s="3">
        <f t="shared" si="5"/>
        <v>134747.44026820874</v>
      </c>
      <c r="N34" s="7">
        <f t="shared" si="6"/>
        <v>5.988775123031499</v>
      </c>
      <c r="O34" s="1" t="str">
        <f t="shared" si="7"/>
        <v>YES</v>
      </c>
      <c r="P34" s="3">
        <f t="shared" si="8"/>
        <v>0</v>
      </c>
      <c r="Q34" s="3">
        <f t="shared" si="9"/>
        <v>134747.44026820874</v>
      </c>
      <c r="R34" s="45">
        <f t="shared" si="10"/>
        <v>5.988775123031499</v>
      </c>
    </row>
    <row r="35" spans="1:18" ht="12.75">
      <c r="A35" s="24">
        <v>8</v>
      </c>
      <c r="B35" s="1">
        <v>0</v>
      </c>
      <c r="C35" s="7">
        <v>0.24</v>
      </c>
      <c r="D35" s="7">
        <f t="shared" si="13"/>
        <v>0.18</v>
      </c>
      <c r="E35" s="3">
        <f t="shared" si="11"/>
        <v>134747.44026820874</v>
      </c>
      <c r="F35" s="7">
        <f t="shared" si="12"/>
        <v>5.988775123031499</v>
      </c>
      <c r="G35" s="17">
        <f t="shared" si="0"/>
        <v>0</v>
      </c>
      <c r="H35" s="23">
        <f t="shared" si="1"/>
        <v>0</v>
      </c>
      <c r="I35" s="17">
        <f t="shared" si="2"/>
        <v>318.9375</v>
      </c>
      <c r="J35" s="18">
        <f t="shared" si="3"/>
        <v>40.5</v>
      </c>
      <c r="K35" s="23">
        <f t="shared" si="4"/>
        <v>6.377952755905512</v>
      </c>
      <c r="L35" s="39"/>
      <c r="M35" s="3">
        <f t="shared" si="5"/>
        <v>134381.62481545284</v>
      </c>
      <c r="N35" s="7">
        <f t="shared" si="6"/>
        <v>5.972516658464571</v>
      </c>
      <c r="O35" s="1" t="str">
        <f t="shared" si="7"/>
        <v>YES</v>
      </c>
      <c r="P35" s="3">
        <f t="shared" si="8"/>
        <v>0</v>
      </c>
      <c r="Q35" s="3">
        <f t="shared" si="9"/>
        <v>134381.62481545284</v>
      </c>
      <c r="R35" s="45">
        <f t="shared" si="10"/>
        <v>5.972516658464571</v>
      </c>
    </row>
    <row r="36" spans="1:18" ht="12.75">
      <c r="A36" s="24">
        <v>9</v>
      </c>
      <c r="B36" s="1">
        <v>0</v>
      </c>
      <c r="C36" s="7">
        <v>0.09</v>
      </c>
      <c r="D36" s="7">
        <f t="shared" si="13"/>
        <v>0.0675</v>
      </c>
      <c r="E36" s="3">
        <f t="shared" si="11"/>
        <v>134381.62481545284</v>
      </c>
      <c r="F36" s="7">
        <f t="shared" si="12"/>
        <v>5.972516658464571</v>
      </c>
      <c r="G36" s="17">
        <f t="shared" si="0"/>
        <v>0</v>
      </c>
      <c r="H36" s="23">
        <f t="shared" si="1"/>
        <v>0</v>
      </c>
      <c r="I36" s="17">
        <f t="shared" si="2"/>
        <v>119.6015625</v>
      </c>
      <c r="J36" s="18">
        <f t="shared" si="3"/>
        <v>15.1875</v>
      </c>
      <c r="K36" s="23">
        <f t="shared" si="4"/>
        <v>6.377952755905512</v>
      </c>
      <c r="L36" s="39"/>
      <c r="M36" s="3">
        <f t="shared" si="5"/>
        <v>134240.45780019695</v>
      </c>
      <c r="N36" s="7">
        <f t="shared" si="6"/>
        <v>5.966242568897642</v>
      </c>
      <c r="O36" s="1" t="str">
        <f t="shared" si="7"/>
        <v>YES</v>
      </c>
      <c r="P36" s="3">
        <f t="shared" si="8"/>
        <v>0</v>
      </c>
      <c r="Q36" s="3">
        <f t="shared" si="9"/>
        <v>134240.45780019695</v>
      </c>
      <c r="R36" s="45">
        <f t="shared" si="10"/>
        <v>5.966242568897642</v>
      </c>
    </row>
    <row r="37" spans="1:18" ht="12.75">
      <c r="A37" s="24">
        <v>10</v>
      </c>
      <c r="B37" s="1">
        <v>0</v>
      </c>
      <c r="C37" s="7">
        <v>0.05</v>
      </c>
      <c r="D37" s="7">
        <f t="shared" si="13"/>
        <v>0.037500000000000006</v>
      </c>
      <c r="E37" s="3">
        <f t="shared" si="11"/>
        <v>134240.45780019695</v>
      </c>
      <c r="F37" s="7">
        <f t="shared" si="12"/>
        <v>5.966242568897642</v>
      </c>
      <c r="G37" s="17">
        <f t="shared" si="0"/>
        <v>0</v>
      </c>
      <c r="H37" s="23">
        <f t="shared" si="1"/>
        <v>0</v>
      </c>
      <c r="I37" s="17">
        <f t="shared" si="2"/>
        <v>66.44531250000001</v>
      </c>
      <c r="J37" s="18">
        <f t="shared" si="3"/>
        <v>8.437500000000002</v>
      </c>
      <c r="K37" s="23">
        <f t="shared" si="4"/>
        <v>6.377952755905512</v>
      </c>
      <c r="L37" s="39"/>
      <c r="M37" s="3">
        <f t="shared" si="5"/>
        <v>134159.19703494105</v>
      </c>
      <c r="N37" s="7">
        <f t="shared" si="6"/>
        <v>5.962630979330713</v>
      </c>
      <c r="O37" s="1" t="str">
        <f t="shared" si="7"/>
        <v>YES</v>
      </c>
      <c r="P37" s="3">
        <f t="shared" si="8"/>
        <v>0</v>
      </c>
      <c r="Q37" s="3">
        <f t="shared" si="9"/>
        <v>134159.19703494105</v>
      </c>
      <c r="R37" s="45">
        <f t="shared" si="10"/>
        <v>5.962630979330713</v>
      </c>
    </row>
    <row r="38" spans="1:18" ht="12.75">
      <c r="A38" s="24">
        <v>11</v>
      </c>
      <c r="B38" s="1">
        <v>0</v>
      </c>
      <c r="C38" s="7">
        <v>0.23</v>
      </c>
      <c r="D38" s="7">
        <f t="shared" si="13"/>
        <v>0.17250000000000001</v>
      </c>
      <c r="E38" s="3">
        <f t="shared" si="11"/>
        <v>134159.19703494105</v>
      </c>
      <c r="F38" s="7">
        <f t="shared" si="12"/>
        <v>5.962630979330713</v>
      </c>
      <c r="G38" s="17">
        <f t="shared" si="0"/>
        <v>0</v>
      </c>
      <c r="H38" s="23">
        <f t="shared" si="1"/>
        <v>0</v>
      </c>
      <c r="I38" s="17">
        <f t="shared" si="2"/>
        <v>305.64843750000006</v>
      </c>
      <c r="J38" s="18">
        <f t="shared" si="3"/>
        <v>38.81250000000001</v>
      </c>
      <c r="K38" s="23">
        <f t="shared" si="4"/>
        <v>6.377952755905512</v>
      </c>
      <c r="L38" s="39"/>
      <c r="M38" s="3">
        <f t="shared" si="5"/>
        <v>133808.35814468516</v>
      </c>
      <c r="N38" s="7">
        <f t="shared" si="6"/>
        <v>5.947038139763785</v>
      </c>
      <c r="O38" s="1" t="str">
        <f t="shared" si="7"/>
        <v>YES</v>
      </c>
      <c r="P38" s="3">
        <f t="shared" si="8"/>
        <v>0</v>
      </c>
      <c r="Q38" s="3">
        <f t="shared" si="9"/>
        <v>133808.35814468516</v>
      </c>
      <c r="R38" s="45">
        <f t="shared" si="10"/>
        <v>5.947038139763785</v>
      </c>
    </row>
    <row r="39" spans="1:18" ht="12.75">
      <c r="A39" s="24">
        <v>12</v>
      </c>
      <c r="B39" s="1">
        <v>0</v>
      </c>
      <c r="C39" s="7">
        <v>0.13</v>
      </c>
      <c r="D39" s="7">
        <f t="shared" si="13"/>
        <v>0.0975</v>
      </c>
      <c r="E39" s="3">
        <f t="shared" si="11"/>
        <v>133808.35814468516</v>
      </c>
      <c r="F39" s="7">
        <f t="shared" si="12"/>
        <v>5.947038139763785</v>
      </c>
      <c r="G39" s="17">
        <f t="shared" si="0"/>
        <v>0</v>
      </c>
      <c r="H39" s="23">
        <f t="shared" si="1"/>
        <v>0</v>
      </c>
      <c r="I39" s="17">
        <f t="shared" si="2"/>
        <v>172.7578125</v>
      </c>
      <c r="J39" s="18">
        <f t="shared" si="3"/>
        <v>21.9375</v>
      </c>
      <c r="K39" s="23">
        <f t="shared" si="4"/>
        <v>6.377952755905512</v>
      </c>
      <c r="L39" s="39"/>
      <c r="M39" s="3">
        <f t="shared" si="5"/>
        <v>133607.28487942927</v>
      </c>
      <c r="N39" s="7">
        <f t="shared" si="6"/>
        <v>5.938101550196857</v>
      </c>
      <c r="O39" s="1" t="str">
        <f t="shared" si="7"/>
        <v>YES</v>
      </c>
      <c r="P39" s="3">
        <f t="shared" si="8"/>
        <v>0</v>
      </c>
      <c r="Q39" s="3">
        <f t="shared" si="9"/>
        <v>133607.28487942927</v>
      </c>
      <c r="R39" s="45">
        <f t="shared" si="10"/>
        <v>5.938101550196857</v>
      </c>
    </row>
    <row r="40" spans="1:18" ht="12.75">
      <c r="A40" s="24">
        <v>13</v>
      </c>
      <c r="B40" s="1">
        <v>0</v>
      </c>
      <c r="C40" s="7">
        <v>0.19</v>
      </c>
      <c r="D40" s="7">
        <f t="shared" si="13"/>
        <v>0.14250000000000002</v>
      </c>
      <c r="E40" s="3">
        <f t="shared" si="11"/>
        <v>133607.28487942927</v>
      </c>
      <c r="F40" s="7">
        <f t="shared" si="12"/>
        <v>5.938101550196857</v>
      </c>
      <c r="G40" s="17">
        <f t="shared" si="0"/>
        <v>0</v>
      </c>
      <c r="H40" s="23">
        <f t="shared" si="1"/>
        <v>0</v>
      </c>
      <c r="I40" s="17">
        <f t="shared" si="2"/>
        <v>252.49218750000003</v>
      </c>
      <c r="J40" s="18">
        <f t="shared" si="3"/>
        <v>32.06250000000001</v>
      </c>
      <c r="K40" s="23">
        <f t="shared" si="4"/>
        <v>6.377952755905512</v>
      </c>
      <c r="L40" s="39"/>
      <c r="M40" s="3">
        <f t="shared" si="5"/>
        <v>133316.35223917337</v>
      </c>
      <c r="N40" s="7">
        <f t="shared" si="6"/>
        <v>5.9251712106299275</v>
      </c>
      <c r="O40" s="1" t="str">
        <f t="shared" si="7"/>
        <v>YES</v>
      </c>
      <c r="P40" s="3">
        <f t="shared" si="8"/>
        <v>0</v>
      </c>
      <c r="Q40" s="3">
        <f t="shared" si="9"/>
        <v>133316.35223917337</v>
      </c>
      <c r="R40" s="45">
        <f t="shared" si="10"/>
        <v>5.9251712106299275</v>
      </c>
    </row>
    <row r="41" spans="1:18" ht="12.75">
      <c r="A41" s="24">
        <v>14</v>
      </c>
      <c r="B41" s="1">
        <v>0</v>
      </c>
      <c r="C41" s="7">
        <v>0.14</v>
      </c>
      <c r="D41" s="7">
        <f t="shared" si="13"/>
        <v>0.10500000000000001</v>
      </c>
      <c r="E41" s="3">
        <f t="shared" si="11"/>
        <v>133316.35223917337</v>
      </c>
      <c r="F41" s="7">
        <f t="shared" si="12"/>
        <v>5.9251712106299275</v>
      </c>
      <c r="G41" s="17">
        <f t="shared" si="0"/>
        <v>0</v>
      </c>
      <c r="H41" s="23">
        <f t="shared" si="1"/>
        <v>0</v>
      </c>
      <c r="I41" s="17">
        <f t="shared" si="2"/>
        <v>186.046875</v>
      </c>
      <c r="J41" s="18">
        <f t="shared" si="3"/>
        <v>23.625</v>
      </c>
      <c r="K41" s="23">
        <f t="shared" si="4"/>
        <v>6.377952755905512</v>
      </c>
      <c r="L41" s="39"/>
      <c r="M41" s="3">
        <f t="shared" si="5"/>
        <v>133100.30241141748</v>
      </c>
      <c r="N41" s="7">
        <f t="shared" si="6"/>
        <v>5.915568996062999</v>
      </c>
      <c r="O41" s="1" t="str">
        <f t="shared" si="7"/>
        <v>YES</v>
      </c>
      <c r="P41" s="3">
        <f t="shared" si="8"/>
        <v>0</v>
      </c>
      <c r="Q41" s="3">
        <f t="shared" si="9"/>
        <v>133100.30241141748</v>
      </c>
      <c r="R41" s="45">
        <f t="shared" si="10"/>
        <v>5.915568996062999</v>
      </c>
    </row>
    <row r="42" spans="1:18" ht="12.75">
      <c r="A42" s="24">
        <v>15</v>
      </c>
      <c r="B42" s="1">
        <v>0</v>
      </c>
      <c r="C42" s="7">
        <v>0.11</v>
      </c>
      <c r="D42" s="7">
        <f t="shared" si="13"/>
        <v>0.0825</v>
      </c>
      <c r="E42" s="3">
        <f t="shared" si="11"/>
        <v>133100.30241141748</v>
      </c>
      <c r="F42" s="7">
        <f t="shared" si="12"/>
        <v>5.915568996062999</v>
      </c>
      <c r="G42" s="17">
        <f t="shared" si="0"/>
        <v>0</v>
      </c>
      <c r="H42" s="23">
        <f t="shared" si="1"/>
        <v>0</v>
      </c>
      <c r="I42" s="17">
        <f t="shared" si="2"/>
        <v>146.1796875</v>
      </c>
      <c r="J42" s="18">
        <f t="shared" si="3"/>
        <v>18.5625</v>
      </c>
      <c r="K42" s="23">
        <f t="shared" si="4"/>
        <v>6.377952755905512</v>
      </c>
      <c r="L42" s="39"/>
      <c r="M42" s="3">
        <f t="shared" si="5"/>
        <v>132929.18227116158</v>
      </c>
      <c r="N42" s="7">
        <f t="shared" si="6"/>
        <v>5.9079636564960705</v>
      </c>
      <c r="O42" s="1" t="str">
        <f t="shared" si="7"/>
        <v>YES</v>
      </c>
      <c r="P42" s="3">
        <f t="shared" si="8"/>
        <v>0</v>
      </c>
      <c r="Q42" s="3">
        <f t="shared" si="9"/>
        <v>132929.18227116158</v>
      </c>
      <c r="R42" s="45">
        <f t="shared" si="10"/>
        <v>5.9079636564960705</v>
      </c>
    </row>
    <row r="43" spans="1:18" ht="12.75">
      <c r="A43" s="24">
        <v>16</v>
      </c>
      <c r="B43" s="1">
        <v>0</v>
      </c>
      <c r="C43" s="7">
        <v>0.25</v>
      </c>
      <c r="D43" s="7">
        <f t="shared" si="13"/>
        <v>0.1875</v>
      </c>
      <c r="E43" s="3">
        <f t="shared" si="11"/>
        <v>132929.18227116158</v>
      </c>
      <c r="F43" s="7">
        <f t="shared" si="12"/>
        <v>5.9079636564960705</v>
      </c>
      <c r="G43" s="17">
        <f t="shared" si="0"/>
        <v>0</v>
      </c>
      <c r="H43" s="23">
        <f t="shared" si="1"/>
        <v>0</v>
      </c>
      <c r="I43" s="17">
        <f t="shared" si="2"/>
        <v>332.2265625</v>
      </c>
      <c r="J43" s="18">
        <f t="shared" si="3"/>
        <v>42.1875</v>
      </c>
      <c r="K43" s="23">
        <f t="shared" si="4"/>
        <v>6.377952755905512</v>
      </c>
      <c r="L43" s="39"/>
      <c r="M43" s="3">
        <f t="shared" si="5"/>
        <v>132548.3902559057</v>
      </c>
      <c r="N43" s="7">
        <f t="shared" si="6"/>
        <v>5.891039566929142</v>
      </c>
      <c r="O43" s="1" t="str">
        <f t="shared" si="7"/>
        <v>YES</v>
      </c>
      <c r="P43" s="3">
        <f t="shared" si="8"/>
        <v>0</v>
      </c>
      <c r="Q43" s="3">
        <f t="shared" si="9"/>
        <v>132548.3902559057</v>
      </c>
      <c r="R43" s="45">
        <f t="shared" si="10"/>
        <v>5.891039566929142</v>
      </c>
    </row>
    <row r="44" spans="1:18" ht="12.75">
      <c r="A44" s="24">
        <v>17</v>
      </c>
      <c r="B44" s="1">
        <v>0.37</v>
      </c>
      <c r="C44" s="7">
        <v>0.11</v>
      </c>
      <c r="D44" s="7">
        <f t="shared" si="13"/>
        <v>0.0825</v>
      </c>
      <c r="E44" s="3">
        <f t="shared" si="11"/>
        <v>132548.3902559057</v>
      </c>
      <c r="F44" s="7">
        <f t="shared" si="12"/>
        <v>5.891039566929142</v>
      </c>
      <c r="G44" s="17">
        <f t="shared" si="0"/>
        <v>693.75</v>
      </c>
      <c r="H44" s="23">
        <f t="shared" si="1"/>
        <v>22161.15</v>
      </c>
      <c r="I44" s="17">
        <f t="shared" si="2"/>
        <v>146.1796875</v>
      </c>
      <c r="J44" s="18">
        <f t="shared" si="3"/>
        <v>18.5625</v>
      </c>
      <c r="K44" s="23">
        <f t="shared" si="4"/>
        <v>6.377952755905512</v>
      </c>
      <c r="L44" s="39"/>
      <c r="M44" s="3">
        <f t="shared" si="5"/>
        <v>136125</v>
      </c>
      <c r="N44" s="7">
        <f t="shared" si="6"/>
        <v>6.05</v>
      </c>
      <c r="O44" s="1" t="str">
        <f t="shared" si="7"/>
        <v>YES</v>
      </c>
      <c r="P44" s="3">
        <f t="shared" si="8"/>
        <v>0</v>
      </c>
      <c r="Q44" s="3">
        <f t="shared" si="9"/>
        <v>136125</v>
      </c>
      <c r="R44" s="45">
        <f t="shared" si="10"/>
        <v>6.05</v>
      </c>
    </row>
    <row r="45" spans="1:18" ht="12.75">
      <c r="A45" s="24">
        <v>18</v>
      </c>
      <c r="B45" s="1">
        <v>0.8</v>
      </c>
      <c r="C45" s="7">
        <v>0.03</v>
      </c>
      <c r="D45" s="7">
        <f t="shared" si="13"/>
        <v>0.0225</v>
      </c>
      <c r="E45" s="3">
        <f t="shared" si="11"/>
        <v>136125</v>
      </c>
      <c r="F45" s="7">
        <f t="shared" si="12"/>
        <v>6.05</v>
      </c>
      <c r="G45" s="17">
        <f t="shared" si="0"/>
        <v>1500</v>
      </c>
      <c r="H45" s="23">
        <f t="shared" si="1"/>
        <v>47916.00000000001</v>
      </c>
      <c r="I45" s="17">
        <f t="shared" si="2"/>
        <v>39.8671875</v>
      </c>
      <c r="J45" s="18">
        <f t="shared" si="3"/>
        <v>5.0625</v>
      </c>
      <c r="K45" s="23">
        <f t="shared" si="4"/>
        <v>6.377952755905512</v>
      </c>
      <c r="L45" s="39"/>
      <c r="M45" s="3">
        <f t="shared" si="5"/>
        <v>136125</v>
      </c>
      <c r="N45" s="7">
        <f t="shared" si="6"/>
        <v>6.05</v>
      </c>
      <c r="O45" s="1" t="str">
        <f t="shared" si="7"/>
        <v>YES</v>
      </c>
      <c r="P45" s="3">
        <f t="shared" si="8"/>
        <v>0</v>
      </c>
      <c r="Q45" s="3">
        <f t="shared" si="9"/>
        <v>136125</v>
      </c>
      <c r="R45" s="45">
        <f t="shared" si="10"/>
        <v>6.05</v>
      </c>
    </row>
    <row r="46" spans="1:18" ht="12.75">
      <c r="A46" s="24">
        <v>19</v>
      </c>
      <c r="B46" s="1">
        <v>0</v>
      </c>
      <c r="C46" s="7">
        <v>0.05</v>
      </c>
      <c r="D46" s="7">
        <f t="shared" si="13"/>
        <v>0.037500000000000006</v>
      </c>
      <c r="E46" s="3">
        <f t="shared" si="11"/>
        <v>136125</v>
      </c>
      <c r="F46" s="7">
        <f t="shared" si="12"/>
        <v>6.05</v>
      </c>
      <c r="G46" s="17">
        <f t="shared" si="0"/>
        <v>0</v>
      </c>
      <c r="H46" s="23">
        <f t="shared" si="1"/>
        <v>0</v>
      </c>
      <c r="I46" s="17">
        <f t="shared" si="2"/>
        <v>66.44531250000001</v>
      </c>
      <c r="J46" s="18">
        <f t="shared" si="3"/>
        <v>8.437500000000002</v>
      </c>
      <c r="K46" s="23">
        <f t="shared" si="4"/>
        <v>6.377952755905512</v>
      </c>
      <c r="L46" s="39"/>
      <c r="M46" s="3">
        <f t="shared" si="5"/>
        <v>136043.7392347441</v>
      </c>
      <c r="N46" s="7">
        <f t="shared" si="6"/>
        <v>6.046388410433071</v>
      </c>
      <c r="O46" s="1" t="str">
        <f t="shared" si="7"/>
        <v>YES</v>
      </c>
      <c r="P46" s="3">
        <f t="shared" si="8"/>
        <v>0</v>
      </c>
      <c r="Q46" s="3">
        <f t="shared" si="9"/>
        <v>136043.7392347441</v>
      </c>
      <c r="R46" s="45">
        <f t="shared" si="10"/>
        <v>6.046388410433071</v>
      </c>
    </row>
    <row r="47" spans="1:18" ht="12.75">
      <c r="A47" s="24">
        <v>20</v>
      </c>
      <c r="B47" s="1">
        <v>0.01</v>
      </c>
      <c r="C47" s="7">
        <v>0.05</v>
      </c>
      <c r="D47" s="7">
        <f t="shared" si="13"/>
        <v>0.037500000000000006</v>
      </c>
      <c r="E47" s="3">
        <f t="shared" si="11"/>
        <v>136043.7392347441</v>
      </c>
      <c r="F47" s="7">
        <f t="shared" si="12"/>
        <v>6.046388410433071</v>
      </c>
      <c r="G47" s="17">
        <f t="shared" si="0"/>
        <v>18.75</v>
      </c>
      <c r="H47" s="23">
        <f t="shared" si="1"/>
        <v>0</v>
      </c>
      <c r="I47" s="17">
        <f t="shared" si="2"/>
        <v>66.44531250000001</v>
      </c>
      <c r="J47" s="18">
        <f t="shared" si="3"/>
        <v>8.437500000000002</v>
      </c>
      <c r="K47" s="23">
        <f t="shared" si="4"/>
        <v>6.377952755905512</v>
      </c>
      <c r="L47" s="39"/>
      <c r="M47" s="3">
        <f t="shared" si="5"/>
        <v>135981.2284694882</v>
      </c>
      <c r="N47" s="7">
        <f t="shared" si="6"/>
        <v>6.0436101541994764</v>
      </c>
      <c r="O47" s="1" t="str">
        <f t="shared" si="7"/>
        <v>YES</v>
      </c>
      <c r="P47" s="3">
        <f t="shared" si="8"/>
        <v>0</v>
      </c>
      <c r="Q47" s="3">
        <f t="shared" si="9"/>
        <v>135981.2284694882</v>
      </c>
      <c r="R47" s="45">
        <f t="shared" si="10"/>
        <v>6.0436101541994764</v>
      </c>
    </row>
    <row r="48" spans="1:18" ht="12.75">
      <c r="A48" s="24">
        <v>21</v>
      </c>
      <c r="B48" s="1">
        <v>0.14</v>
      </c>
      <c r="C48" s="7">
        <v>0.07</v>
      </c>
      <c r="D48" s="7">
        <f t="shared" si="13"/>
        <v>0.052500000000000005</v>
      </c>
      <c r="E48" s="3">
        <f t="shared" si="11"/>
        <v>135981.2284694882</v>
      </c>
      <c r="F48" s="7">
        <f t="shared" si="12"/>
        <v>6.0436101541994764</v>
      </c>
      <c r="G48" s="17">
        <f t="shared" si="0"/>
        <v>262.50000000000006</v>
      </c>
      <c r="H48" s="23">
        <f t="shared" si="1"/>
        <v>8385.300000000001</v>
      </c>
      <c r="I48" s="17">
        <f t="shared" si="2"/>
        <v>93.0234375</v>
      </c>
      <c r="J48" s="18">
        <f t="shared" si="3"/>
        <v>11.8125</v>
      </c>
      <c r="K48" s="23">
        <f t="shared" si="4"/>
        <v>6.377952755905512</v>
      </c>
      <c r="L48" s="39"/>
      <c r="M48" s="3">
        <f t="shared" si="5"/>
        <v>136125</v>
      </c>
      <c r="N48" s="7">
        <f t="shared" si="6"/>
        <v>6.05</v>
      </c>
      <c r="O48" s="1" t="str">
        <f t="shared" si="7"/>
        <v>YES</v>
      </c>
      <c r="P48" s="3">
        <f t="shared" si="8"/>
        <v>0</v>
      </c>
      <c r="Q48" s="3">
        <f t="shared" si="9"/>
        <v>136125</v>
      </c>
      <c r="R48" s="45">
        <f t="shared" si="10"/>
        <v>6.05</v>
      </c>
    </row>
    <row r="49" spans="1:18" ht="12.75">
      <c r="A49" s="24">
        <v>22</v>
      </c>
      <c r="B49" s="1">
        <v>0.21</v>
      </c>
      <c r="C49" s="7">
        <v>0.06</v>
      </c>
      <c r="D49" s="7">
        <f t="shared" si="13"/>
        <v>0.045</v>
      </c>
      <c r="E49" s="3">
        <f t="shared" si="11"/>
        <v>136125</v>
      </c>
      <c r="F49" s="7">
        <f t="shared" si="12"/>
        <v>6.05</v>
      </c>
      <c r="G49" s="17">
        <f t="shared" si="0"/>
        <v>393.75</v>
      </c>
      <c r="H49" s="23">
        <f t="shared" si="1"/>
        <v>12577.95</v>
      </c>
      <c r="I49" s="17">
        <f t="shared" si="2"/>
        <v>79.734375</v>
      </c>
      <c r="J49" s="18">
        <f t="shared" si="3"/>
        <v>10.125</v>
      </c>
      <c r="K49" s="23">
        <f t="shared" si="4"/>
        <v>6.377952755905512</v>
      </c>
      <c r="L49" s="39"/>
      <c r="M49" s="3">
        <f t="shared" si="5"/>
        <v>136125</v>
      </c>
      <c r="N49" s="7">
        <f t="shared" si="6"/>
        <v>6.05</v>
      </c>
      <c r="O49" s="1" t="str">
        <f t="shared" si="7"/>
        <v>YES</v>
      </c>
      <c r="P49" s="3">
        <f t="shared" si="8"/>
        <v>0</v>
      </c>
      <c r="Q49" s="3">
        <f t="shared" si="9"/>
        <v>136125</v>
      </c>
      <c r="R49" s="45">
        <f t="shared" si="10"/>
        <v>6.05</v>
      </c>
    </row>
    <row r="50" spans="1:18" ht="12.75">
      <c r="A50" s="24">
        <v>23</v>
      </c>
      <c r="B50" s="1">
        <v>0</v>
      </c>
      <c r="C50" s="7">
        <v>0</v>
      </c>
      <c r="D50" s="7">
        <f t="shared" si="13"/>
        <v>0</v>
      </c>
      <c r="E50" s="3">
        <f t="shared" si="11"/>
        <v>136125</v>
      </c>
      <c r="F50" s="7">
        <f t="shared" si="12"/>
        <v>6.05</v>
      </c>
      <c r="G50" s="17">
        <f t="shared" si="0"/>
        <v>0</v>
      </c>
      <c r="H50" s="23">
        <f t="shared" si="1"/>
        <v>0</v>
      </c>
      <c r="I50" s="17">
        <f t="shared" si="2"/>
        <v>0</v>
      </c>
      <c r="J50" s="18">
        <f t="shared" si="3"/>
        <v>0</v>
      </c>
      <c r="K50" s="23">
        <f t="shared" si="4"/>
        <v>6.377952755905512</v>
      </c>
      <c r="L50" s="39"/>
      <c r="M50" s="3">
        <f t="shared" si="5"/>
        <v>136118.6220472441</v>
      </c>
      <c r="N50" s="7">
        <f t="shared" si="6"/>
        <v>6.049716535433071</v>
      </c>
      <c r="O50" s="1" t="str">
        <f t="shared" si="7"/>
        <v>YES</v>
      </c>
      <c r="P50" s="3">
        <f t="shared" si="8"/>
        <v>0</v>
      </c>
      <c r="Q50" s="3">
        <f t="shared" si="9"/>
        <v>136118.6220472441</v>
      </c>
      <c r="R50" s="45">
        <f t="shared" si="10"/>
        <v>6.049716535433071</v>
      </c>
    </row>
    <row r="51" spans="1:18" ht="12.75">
      <c r="A51" s="24">
        <v>24</v>
      </c>
      <c r="B51" s="1">
        <v>0</v>
      </c>
      <c r="C51" s="7">
        <v>0.11</v>
      </c>
      <c r="D51" s="7">
        <f t="shared" si="13"/>
        <v>0.0825</v>
      </c>
      <c r="E51" s="3">
        <f t="shared" si="11"/>
        <v>136118.6220472441</v>
      </c>
      <c r="F51" s="7">
        <f t="shared" si="12"/>
        <v>6.049716535433071</v>
      </c>
      <c r="G51" s="17">
        <f t="shared" si="0"/>
        <v>0</v>
      </c>
      <c r="H51" s="23">
        <f t="shared" si="1"/>
        <v>0</v>
      </c>
      <c r="I51" s="17">
        <f t="shared" si="2"/>
        <v>146.1796875</v>
      </c>
      <c r="J51" s="18">
        <f t="shared" si="3"/>
        <v>18.5625</v>
      </c>
      <c r="K51" s="23">
        <f t="shared" si="4"/>
        <v>6.377952755905512</v>
      </c>
      <c r="L51" s="39"/>
      <c r="M51" s="3">
        <f t="shared" si="5"/>
        <v>135947.5019069882</v>
      </c>
      <c r="N51" s="7">
        <f t="shared" si="6"/>
        <v>6.042111195866143</v>
      </c>
      <c r="O51" s="1" t="str">
        <f t="shared" si="7"/>
        <v>YES</v>
      </c>
      <c r="P51" s="3">
        <f t="shared" si="8"/>
        <v>0</v>
      </c>
      <c r="Q51" s="3">
        <f t="shared" si="9"/>
        <v>135947.5019069882</v>
      </c>
      <c r="R51" s="45">
        <f t="shared" si="10"/>
        <v>6.042111195866143</v>
      </c>
    </row>
    <row r="52" spans="1:18" ht="12.75">
      <c r="A52" s="24">
        <v>25</v>
      </c>
      <c r="B52" s="1">
        <v>0</v>
      </c>
      <c r="C52" s="7">
        <v>0.01</v>
      </c>
      <c r="D52" s="7">
        <f t="shared" si="13"/>
        <v>0.0075</v>
      </c>
      <c r="E52" s="3">
        <f t="shared" si="11"/>
        <v>135947.5019069882</v>
      </c>
      <c r="F52" s="7">
        <f t="shared" si="12"/>
        <v>6.042111195866143</v>
      </c>
      <c r="G52" s="17">
        <f t="shared" si="0"/>
        <v>0</v>
      </c>
      <c r="H52" s="23">
        <f t="shared" si="1"/>
        <v>0</v>
      </c>
      <c r="I52" s="17">
        <f t="shared" si="2"/>
        <v>13.2890625</v>
      </c>
      <c r="J52" s="18">
        <f t="shared" si="3"/>
        <v>1.6875</v>
      </c>
      <c r="K52" s="23">
        <f t="shared" si="4"/>
        <v>6.377952755905512</v>
      </c>
      <c r="L52" s="39"/>
      <c r="M52" s="3">
        <f t="shared" si="5"/>
        <v>135926.14739173232</v>
      </c>
      <c r="N52" s="7">
        <f t="shared" si="6"/>
        <v>6.041162106299214</v>
      </c>
      <c r="O52" s="1" t="str">
        <f t="shared" si="7"/>
        <v>YES</v>
      </c>
      <c r="P52" s="3">
        <f t="shared" si="8"/>
        <v>0</v>
      </c>
      <c r="Q52" s="3">
        <f t="shared" si="9"/>
        <v>135926.14739173232</v>
      </c>
      <c r="R52" s="45">
        <f t="shared" si="10"/>
        <v>6.041162106299214</v>
      </c>
    </row>
    <row r="53" spans="1:18" ht="12.75">
      <c r="A53" s="24">
        <v>26</v>
      </c>
      <c r="B53" s="1">
        <v>0</v>
      </c>
      <c r="C53" s="7">
        <v>0.04</v>
      </c>
      <c r="D53" s="7">
        <f t="shared" si="13"/>
        <v>0.03</v>
      </c>
      <c r="E53" s="3">
        <f t="shared" si="11"/>
        <v>135926.14739173232</v>
      </c>
      <c r="F53" s="7">
        <f t="shared" si="12"/>
        <v>6.041162106299214</v>
      </c>
      <c r="G53" s="17">
        <f t="shared" si="0"/>
        <v>0</v>
      </c>
      <c r="H53" s="23">
        <f t="shared" si="1"/>
        <v>0</v>
      </c>
      <c r="I53" s="17">
        <f t="shared" si="2"/>
        <v>53.15625</v>
      </c>
      <c r="J53" s="18">
        <f t="shared" si="3"/>
        <v>6.75</v>
      </c>
      <c r="K53" s="23">
        <f t="shared" si="4"/>
        <v>6.377952755905512</v>
      </c>
      <c r="L53" s="39"/>
      <c r="M53" s="3">
        <f t="shared" si="5"/>
        <v>135859.86318897642</v>
      </c>
      <c r="N53" s="7">
        <f t="shared" si="6"/>
        <v>6.038216141732286</v>
      </c>
      <c r="O53" s="1" t="str">
        <f t="shared" si="7"/>
        <v>YES</v>
      </c>
      <c r="P53" s="3">
        <f t="shared" si="8"/>
        <v>0</v>
      </c>
      <c r="Q53" s="3">
        <f t="shared" si="9"/>
        <v>135859.86318897642</v>
      </c>
      <c r="R53" s="45">
        <f t="shared" si="10"/>
        <v>6.038216141732286</v>
      </c>
    </row>
    <row r="54" spans="1:18" ht="12.75">
      <c r="A54" s="24">
        <v>27</v>
      </c>
      <c r="B54" s="1">
        <v>0</v>
      </c>
      <c r="C54" s="7">
        <v>0</v>
      </c>
      <c r="D54" s="7">
        <f t="shared" si="13"/>
        <v>0</v>
      </c>
      <c r="E54" s="3">
        <f t="shared" si="11"/>
        <v>135859.86318897642</v>
      </c>
      <c r="F54" s="7">
        <f t="shared" si="12"/>
        <v>6.038216141732286</v>
      </c>
      <c r="G54" s="17">
        <f t="shared" si="0"/>
        <v>0</v>
      </c>
      <c r="H54" s="23">
        <f t="shared" si="1"/>
        <v>0</v>
      </c>
      <c r="I54" s="17">
        <f t="shared" si="2"/>
        <v>0</v>
      </c>
      <c r="J54" s="18">
        <f t="shared" si="3"/>
        <v>0</v>
      </c>
      <c r="K54" s="23">
        <f t="shared" si="4"/>
        <v>6.377952755905512</v>
      </c>
      <c r="L54" s="39"/>
      <c r="M54" s="3">
        <f t="shared" si="5"/>
        <v>135853.48523622053</v>
      </c>
      <c r="N54" s="7">
        <f t="shared" si="6"/>
        <v>6.037932677165357</v>
      </c>
      <c r="O54" s="1" t="str">
        <f t="shared" si="7"/>
        <v>YES</v>
      </c>
      <c r="P54" s="3">
        <f t="shared" si="8"/>
        <v>0</v>
      </c>
      <c r="Q54" s="3">
        <f t="shared" si="9"/>
        <v>135853.48523622053</v>
      </c>
      <c r="R54" s="45">
        <f t="shared" si="10"/>
        <v>6.037932677165357</v>
      </c>
    </row>
    <row r="55" spans="1:18" ht="12.75">
      <c r="A55" s="24">
        <v>28</v>
      </c>
      <c r="B55" s="1">
        <v>0</v>
      </c>
      <c r="C55" s="7">
        <v>0.03</v>
      </c>
      <c r="D55" s="7">
        <f t="shared" si="13"/>
        <v>0.0225</v>
      </c>
      <c r="E55" s="3">
        <f t="shared" si="11"/>
        <v>135853.48523622053</v>
      </c>
      <c r="F55" s="7">
        <f t="shared" si="12"/>
        <v>6.037932677165357</v>
      </c>
      <c r="G55" s="17">
        <f t="shared" si="0"/>
        <v>0</v>
      </c>
      <c r="H55" s="23">
        <f t="shared" si="1"/>
        <v>0</v>
      </c>
      <c r="I55" s="17">
        <f t="shared" si="2"/>
        <v>39.8671875</v>
      </c>
      <c r="J55" s="18">
        <f t="shared" si="3"/>
        <v>5.0625</v>
      </c>
      <c r="K55" s="23">
        <f t="shared" si="4"/>
        <v>6.377952755905512</v>
      </c>
      <c r="L55" s="39"/>
      <c r="M55" s="3">
        <f t="shared" si="5"/>
        <v>135802.17759596463</v>
      </c>
      <c r="N55" s="7">
        <f t="shared" si="6"/>
        <v>6.035652337598428</v>
      </c>
      <c r="O55" s="1" t="str">
        <f t="shared" si="7"/>
        <v>YES</v>
      </c>
      <c r="P55" s="3">
        <f t="shared" si="8"/>
        <v>0</v>
      </c>
      <c r="Q55" s="3">
        <f t="shared" si="9"/>
        <v>135802.17759596463</v>
      </c>
      <c r="R55" s="45">
        <f t="shared" si="10"/>
        <v>6.035652337598428</v>
      </c>
    </row>
    <row r="56" spans="1:18" ht="12.75">
      <c r="A56" s="24">
        <v>29</v>
      </c>
      <c r="B56" s="1">
        <v>0</v>
      </c>
      <c r="C56" s="7">
        <v>0.18</v>
      </c>
      <c r="D56" s="7">
        <f t="shared" si="13"/>
        <v>0.135</v>
      </c>
      <c r="E56" s="3">
        <f t="shared" si="11"/>
        <v>135802.17759596463</v>
      </c>
      <c r="F56" s="7">
        <f t="shared" si="12"/>
        <v>6.035652337598428</v>
      </c>
      <c r="G56" s="17">
        <f t="shared" si="0"/>
        <v>0</v>
      </c>
      <c r="H56" s="23">
        <f t="shared" si="1"/>
        <v>0</v>
      </c>
      <c r="I56" s="17">
        <f t="shared" si="2"/>
        <v>239.203125</v>
      </c>
      <c r="J56" s="18">
        <f t="shared" si="3"/>
        <v>30.375</v>
      </c>
      <c r="K56" s="23">
        <f t="shared" si="4"/>
        <v>6.377952755905512</v>
      </c>
      <c r="L56" s="39"/>
      <c r="M56" s="3">
        <f t="shared" si="5"/>
        <v>135526.22151820874</v>
      </c>
      <c r="N56" s="7">
        <f t="shared" si="6"/>
        <v>6.0233876230315</v>
      </c>
      <c r="O56" s="1" t="str">
        <f t="shared" si="7"/>
        <v>YES</v>
      </c>
      <c r="P56" s="3">
        <f t="shared" si="8"/>
        <v>0</v>
      </c>
      <c r="Q56" s="3">
        <f t="shared" si="9"/>
        <v>135526.22151820874</v>
      </c>
      <c r="R56" s="45">
        <f t="shared" si="10"/>
        <v>6.0233876230315</v>
      </c>
    </row>
    <row r="57" spans="1:18" ht="12.75">
      <c r="A57" s="24">
        <v>30</v>
      </c>
      <c r="B57" s="1">
        <v>0</v>
      </c>
      <c r="C57" s="7">
        <v>0.03</v>
      </c>
      <c r="D57" s="7">
        <f t="shared" si="13"/>
        <v>0.0225</v>
      </c>
      <c r="E57" s="3">
        <f t="shared" si="11"/>
        <v>135526.22151820874</v>
      </c>
      <c r="F57" s="7">
        <f t="shared" si="12"/>
        <v>6.0233876230315</v>
      </c>
      <c r="G57" s="17">
        <f t="shared" si="0"/>
        <v>0</v>
      </c>
      <c r="H57" s="23">
        <f t="shared" si="1"/>
        <v>0</v>
      </c>
      <c r="I57" s="17">
        <f t="shared" si="2"/>
        <v>39.8671875</v>
      </c>
      <c r="J57" s="18">
        <f t="shared" si="3"/>
        <v>5.0625</v>
      </c>
      <c r="K57" s="23">
        <f t="shared" si="4"/>
        <v>6.377952755905512</v>
      </c>
      <c r="L57" s="39"/>
      <c r="M57" s="3">
        <f t="shared" si="5"/>
        <v>135474.91387795284</v>
      </c>
      <c r="N57" s="7">
        <f t="shared" si="6"/>
        <v>6.021107283464571</v>
      </c>
      <c r="O57" s="1" t="str">
        <f t="shared" si="7"/>
        <v>YES</v>
      </c>
      <c r="P57" s="3">
        <f t="shared" si="8"/>
        <v>0</v>
      </c>
      <c r="Q57" s="3">
        <f t="shared" si="9"/>
        <v>135474.91387795284</v>
      </c>
      <c r="R57" s="45">
        <f t="shared" si="10"/>
        <v>6.021107283464571</v>
      </c>
    </row>
    <row r="58" spans="1:18" ht="12.75">
      <c r="A58" s="24">
        <v>31</v>
      </c>
      <c r="B58" s="1">
        <v>0.12</v>
      </c>
      <c r="C58" s="7">
        <v>0.25</v>
      </c>
      <c r="D58" s="7">
        <f t="shared" si="13"/>
        <v>0.1875</v>
      </c>
      <c r="E58" s="3">
        <f t="shared" si="11"/>
        <v>135474.91387795284</v>
      </c>
      <c r="F58" s="7">
        <f t="shared" si="12"/>
        <v>6.021107283464571</v>
      </c>
      <c r="G58" s="17">
        <f t="shared" si="0"/>
        <v>225</v>
      </c>
      <c r="H58" s="23">
        <f t="shared" si="1"/>
        <v>7187.4</v>
      </c>
      <c r="I58" s="17">
        <f t="shared" si="2"/>
        <v>332.2265625</v>
      </c>
      <c r="J58" s="18">
        <f t="shared" si="3"/>
        <v>42.1875</v>
      </c>
      <c r="K58" s="23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9"/>
        <v>136125</v>
      </c>
      <c r="R58" s="45">
        <f t="shared" si="10"/>
        <v>6.05</v>
      </c>
    </row>
    <row r="59" spans="1:18" ht="12.75">
      <c r="A59" s="24">
        <v>32</v>
      </c>
      <c r="B59" s="1">
        <v>0.12</v>
      </c>
      <c r="C59" s="7">
        <v>0</v>
      </c>
      <c r="D59" s="7">
        <f t="shared" si="13"/>
        <v>0</v>
      </c>
      <c r="E59" s="3">
        <f t="shared" si="11"/>
        <v>136125</v>
      </c>
      <c r="F59" s="7">
        <f t="shared" si="12"/>
        <v>6.05</v>
      </c>
      <c r="G59" s="17">
        <f t="shared" si="0"/>
        <v>225</v>
      </c>
      <c r="H59" s="23">
        <f t="shared" si="1"/>
        <v>7187.4</v>
      </c>
      <c r="I59" s="17">
        <f t="shared" si="2"/>
        <v>0</v>
      </c>
      <c r="J59" s="18">
        <f t="shared" si="3"/>
        <v>0</v>
      </c>
      <c r="K59" s="23">
        <f t="shared" si="4"/>
        <v>6.377952755905512</v>
      </c>
      <c r="L59" s="39"/>
      <c r="M59" s="3">
        <f t="shared" si="5"/>
        <v>136125</v>
      </c>
      <c r="N59" s="7">
        <f t="shared" si="6"/>
        <v>6.05</v>
      </c>
      <c r="O59" s="1" t="str">
        <f t="shared" si="7"/>
        <v>YES</v>
      </c>
      <c r="P59" s="3">
        <f t="shared" si="8"/>
        <v>0</v>
      </c>
      <c r="Q59" s="3">
        <f t="shared" si="9"/>
        <v>136125</v>
      </c>
      <c r="R59" s="45">
        <f t="shared" si="10"/>
        <v>6.05</v>
      </c>
    </row>
    <row r="60" spans="1:18" ht="12.75">
      <c r="A60" s="24">
        <v>33</v>
      </c>
      <c r="B60" s="1">
        <v>0.11</v>
      </c>
      <c r="C60" s="7">
        <v>0.08</v>
      </c>
      <c r="D60" s="7">
        <f t="shared" si="13"/>
        <v>0.06</v>
      </c>
      <c r="E60" s="3">
        <f t="shared" si="11"/>
        <v>136125</v>
      </c>
      <c r="F60" s="7">
        <f t="shared" si="12"/>
        <v>6.05</v>
      </c>
      <c r="G60" s="17">
        <f t="shared" si="0"/>
        <v>206.25</v>
      </c>
      <c r="H60" s="23">
        <f t="shared" si="1"/>
        <v>6588.450000000001</v>
      </c>
      <c r="I60" s="17">
        <f t="shared" si="2"/>
        <v>106.3125</v>
      </c>
      <c r="J60" s="18">
        <f t="shared" si="3"/>
        <v>13.5</v>
      </c>
      <c r="K60" s="23">
        <f t="shared" si="4"/>
        <v>6.377952755905512</v>
      </c>
      <c r="L60" s="39"/>
      <c r="M60" s="3">
        <f t="shared" si="5"/>
        <v>136125</v>
      </c>
      <c r="N60" s="7">
        <f t="shared" si="6"/>
        <v>6.05</v>
      </c>
      <c r="O60" s="1" t="str">
        <f t="shared" si="7"/>
        <v>YES</v>
      </c>
      <c r="P60" s="3">
        <f t="shared" si="8"/>
        <v>0</v>
      </c>
      <c r="Q60" s="3">
        <f t="shared" si="9"/>
        <v>136125</v>
      </c>
      <c r="R60" s="45">
        <f t="shared" si="10"/>
        <v>6.05</v>
      </c>
    </row>
    <row r="61" spans="1:18" ht="12.75">
      <c r="A61" s="24">
        <v>34</v>
      </c>
      <c r="B61" s="1">
        <v>0.01</v>
      </c>
      <c r="C61" s="7">
        <v>0.065</v>
      </c>
      <c r="D61" s="7">
        <f t="shared" si="13"/>
        <v>0.04875</v>
      </c>
      <c r="E61" s="3">
        <f t="shared" si="11"/>
        <v>136125</v>
      </c>
      <c r="F61" s="7">
        <f t="shared" si="12"/>
        <v>6.05</v>
      </c>
      <c r="G61" s="17">
        <f t="shared" si="0"/>
        <v>18.75</v>
      </c>
      <c r="H61" s="23">
        <f t="shared" si="1"/>
        <v>0</v>
      </c>
      <c r="I61" s="17">
        <f t="shared" si="2"/>
        <v>86.37890625</v>
      </c>
      <c r="J61" s="18">
        <f t="shared" si="3"/>
        <v>10.96875</v>
      </c>
      <c r="K61" s="23">
        <f t="shared" si="4"/>
        <v>6.377952755905512</v>
      </c>
      <c r="L61" s="39"/>
      <c r="M61" s="3">
        <f t="shared" si="5"/>
        <v>136040.0243909941</v>
      </c>
      <c r="N61" s="7">
        <f t="shared" si="6"/>
        <v>6.046223306266405</v>
      </c>
      <c r="O61" s="1" t="str">
        <f t="shared" si="7"/>
        <v>YES</v>
      </c>
      <c r="P61" s="3">
        <f t="shared" si="8"/>
        <v>0</v>
      </c>
      <c r="Q61" s="3">
        <f t="shared" si="9"/>
        <v>136040.0243909941</v>
      </c>
      <c r="R61" s="45">
        <f t="shared" si="10"/>
        <v>6.046223306266405</v>
      </c>
    </row>
    <row r="62" spans="1:18" ht="12.75">
      <c r="A62" s="24">
        <v>35</v>
      </c>
      <c r="B62" s="1">
        <v>0</v>
      </c>
      <c r="C62" s="7">
        <v>0.065</v>
      </c>
      <c r="D62" s="7">
        <f t="shared" si="13"/>
        <v>0.04875</v>
      </c>
      <c r="E62" s="3">
        <f t="shared" si="11"/>
        <v>136040.0243909941</v>
      </c>
      <c r="F62" s="7">
        <f t="shared" si="12"/>
        <v>6.046223306266405</v>
      </c>
      <c r="G62" s="17">
        <f t="shared" si="0"/>
        <v>0</v>
      </c>
      <c r="H62" s="23">
        <f t="shared" si="1"/>
        <v>0</v>
      </c>
      <c r="I62" s="17">
        <f t="shared" si="2"/>
        <v>86.37890625</v>
      </c>
      <c r="J62" s="18">
        <f t="shared" si="3"/>
        <v>10.96875</v>
      </c>
      <c r="K62" s="23">
        <f t="shared" si="4"/>
        <v>6.377952755905512</v>
      </c>
      <c r="L62" s="39"/>
      <c r="M62" s="3">
        <f t="shared" si="5"/>
        <v>135936.2987819882</v>
      </c>
      <c r="N62" s="7">
        <f t="shared" si="6"/>
        <v>6.041613279199476</v>
      </c>
      <c r="O62" s="1" t="str">
        <f t="shared" si="7"/>
        <v>YES</v>
      </c>
      <c r="P62" s="3">
        <f t="shared" si="8"/>
        <v>0</v>
      </c>
      <c r="Q62" s="3">
        <f t="shared" si="9"/>
        <v>135936.2987819882</v>
      </c>
      <c r="R62" s="45">
        <f t="shared" si="10"/>
        <v>6.041613279199476</v>
      </c>
    </row>
    <row r="63" spans="1:18" ht="12.75">
      <c r="A63" s="24">
        <v>36</v>
      </c>
      <c r="B63" s="1">
        <v>0</v>
      </c>
      <c r="C63" s="7">
        <v>0.065</v>
      </c>
      <c r="D63" s="7">
        <f t="shared" si="13"/>
        <v>0.04875</v>
      </c>
      <c r="E63" s="3">
        <f t="shared" si="11"/>
        <v>135936.2987819882</v>
      </c>
      <c r="F63" s="7">
        <f t="shared" si="12"/>
        <v>6.041613279199476</v>
      </c>
      <c r="G63" s="17">
        <f t="shared" si="0"/>
        <v>0</v>
      </c>
      <c r="H63" s="23">
        <f t="shared" si="1"/>
        <v>0</v>
      </c>
      <c r="I63" s="17">
        <f t="shared" si="2"/>
        <v>86.37890625</v>
      </c>
      <c r="J63" s="18">
        <f t="shared" si="3"/>
        <v>10.96875</v>
      </c>
      <c r="K63" s="23">
        <f t="shared" si="4"/>
        <v>6.377952755905512</v>
      </c>
      <c r="L63" s="39"/>
      <c r="M63" s="3">
        <f t="shared" si="5"/>
        <v>135832.57317298232</v>
      </c>
      <c r="N63" s="7">
        <f t="shared" si="6"/>
        <v>6.037003252132547</v>
      </c>
      <c r="O63" s="1" t="str">
        <f t="shared" si="7"/>
        <v>YES</v>
      </c>
      <c r="P63" s="3">
        <f t="shared" si="8"/>
        <v>0</v>
      </c>
      <c r="Q63" s="3">
        <f t="shared" si="9"/>
        <v>135832.57317298232</v>
      </c>
      <c r="R63" s="45">
        <f t="shared" si="10"/>
        <v>6.037003252132547</v>
      </c>
    </row>
    <row r="64" spans="1:18" ht="12.75">
      <c r="A64" s="24">
        <v>37</v>
      </c>
      <c r="B64" s="1">
        <v>0</v>
      </c>
      <c r="C64" s="7">
        <v>0.065</v>
      </c>
      <c r="D64" s="7">
        <f t="shared" si="13"/>
        <v>0.04875</v>
      </c>
      <c r="E64" s="3">
        <f t="shared" si="11"/>
        <v>135832.57317298232</v>
      </c>
      <c r="F64" s="7">
        <f t="shared" si="12"/>
        <v>6.037003252132547</v>
      </c>
      <c r="G64" s="17">
        <f t="shared" si="0"/>
        <v>0</v>
      </c>
      <c r="H64" s="23">
        <f t="shared" si="1"/>
        <v>0</v>
      </c>
      <c r="I64" s="17">
        <f t="shared" si="2"/>
        <v>86.37890625</v>
      </c>
      <c r="J64" s="18">
        <f t="shared" si="3"/>
        <v>10.96875</v>
      </c>
      <c r="K64" s="23">
        <f t="shared" si="4"/>
        <v>6.377952755905512</v>
      </c>
      <c r="L64" s="39"/>
      <c r="M64" s="3">
        <f t="shared" si="5"/>
        <v>135728.84756397642</v>
      </c>
      <c r="N64" s="7">
        <f t="shared" si="6"/>
        <v>6.0323932250656185</v>
      </c>
      <c r="O64" s="1" t="str">
        <f t="shared" si="7"/>
        <v>YES</v>
      </c>
      <c r="P64" s="3">
        <f t="shared" si="8"/>
        <v>0</v>
      </c>
      <c r="Q64" s="3">
        <f t="shared" si="9"/>
        <v>135728.84756397642</v>
      </c>
      <c r="R64" s="45">
        <f t="shared" si="10"/>
        <v>6.0323932250656185</v>
      </c>
    </row>
    <row r="65" spans="1:18" ht="12.75">
      <c r="A65" s="24">
        <v>38</v>
      </c>
      <c r="B65" s="1">
        <v>0</v>
      </c>
      <c r="C65" s="7">
        <v>0.05</v>
      </c>
      <c r="D65" s="7">
        <f t="shared" si="13"/>
        <v>0.037500000000000006</v>
      </c>
      <c r="E65" s="3">
        <f t="shared" si="11"/>
        <v>135728.84756397642</v>
      </c>
      <c r="F65" s="7">
        <f t="shared" si="12"/>
        <v>6.0323932250656185</v>
      </c>
      <c r="G65" s="17">
        <f t="shared" si="0"/>
        <v>0</v>
      </c>
      <c r="H65" s="23">
        <f t="shared" si="1"/>
        <v>0</v>
      </c>
      <c r="I65" s="17">
        <f t="shared" si="2"/>
        <v>66.44531250000001</v>
      </c>
      <c r="J65" s="18">
        <f t="shared" si="3"/>
        <v>8.437500000000002</v>
      </c>
      <c r="K65" s="23">
        <f t="shared" si="4"/>
        <v>6.377952755905512</v>
      </c>
      <c r="L65" s="39"/>
      <c r="M65" s="3">
        <f t="shared" si="5"/>
        <v>135647.58679872053</v>
      </c>
      <c r="N65" s="7">
        <f t="shared" si="6"/>
        <v>6.0287816354986905</v>
      </c>
      <c r="O65" s="1" t="str">
        <f t="shared" si="7"/>
        <v>YES</v>
      </c>
      <c r="P65" s="3">
        <f t="shared" si="8"/>
        <v>0</v>
      </c>
      <c r="Q65" s="3">
        <f t="shared" si="9"/>
        <v>135647.58679872053</v>
      </c>
      <c r="R65" s="45">
        <f t="shared" si="10"/>
        <v>6.0287816354986905</v>
      </c>
    </row>
    <row r="66" spans="1:18" ht="12.75">
      <c r="A66" s="24">
        <v>39</v>
      </c>
      <c r="B66" s="1">
        <v>1.44</v>
      </c>
      <c r="C66" s="7">
        <v>0.07</v>
      </c>
      <c r="D66" s="7">
        <f t="shared" si="13"/>
        <v>0.052500000000000005</v>
      </c>
      <c r="E66" s="3">
        <f t="shared" si="11"/>
        <v>135647.58679872053</v>
      </c>
      <c r="F66" s="7">
        <f t="shared" si="12"/>
        <v>6.0287816354986905</v>
      </c>
      <c r="G66" s="17">
        <f t="shared" si="0"/>
        <v>2700</v>
      </c>
      <c r="H66" s="23">
        <f t="shared" si="1"/>
        <v>86248.8</v>
      </c>
      <c r="I66" s="17">
        <f t="shared" si="2"/>
        <v>93.0234375</v>
      </c>
      <c r="J66" s="18">
        <f t="shared" si="3"/>
        <v>11.8125</v>
      </c>
      <c r="K66" s="23">
        <f t="shared" si="4"/>
        <v>6.377952755905512</v>
      </c>
      <c r="L66" s="39"/>
      <c r="M66" s="3">
        <f t="shared" si="5"/>
        <v>136125</v>
      </c>
      <c r="N66" s="7">
        <f t="shared" si="6"/>
        <v>6.05</v>
      </c>
      <c r="O66" s="1" t="str">
        <f t="shared" si="7"/>
        <v>YES</v>
      </c>
      <c r="P66" s="3">
        <f t="shared" si="8"/>
        <v>0</v>
      </c>
      <c r="Q66" s="3">
        <f t="shared" si="9"/>
        <v>136125</v>
      </c>
      <c r="R66" s="45">
        <f t="shared" si="10"/>
        <v>6.05</v>
      </c>
    </row>
    <row r="67" spans="1:18" ht="12.75">
      <c r="A67" s="24">
        <v>40</v>
      </c>
      <c r="B67" s="1">
        <v>0</v>
      </c>
      <c r="C67" s="7">
        <v>0.09</v>
      </c>
      <c r="D67" s="7">
        <f t="shared" si="13"/>
        <v>0.0675</v>
      </c>
      <c r="E67" s="3">
        <f t="shared" si="11"/>
        <v>136125</v>
      </c>
      <c r="F67" s="7">
        <f t="shared" si="12"/>
        <v>6.05</v>
      </c>
      <c r="G67" s="17">
        <f t="shared" si="0"/>
        <v>0</v>
      </c>
      <c r="H67" s="23">
        <f t="shared" si="1"/>
        <v>0</v>
      </c>
      <c r="I67" s="17">
        <f t="shared" si="2"/>
        <v>119.6015625</v>
      </c>
      <c r="J67" s="18">
        <f t="shared" si="3"/>
        <v>15.1875</v>
      </c>
      <c r="K67" s="23">
        <f t="shared" si="4"/>
        <v>6.377952755905512</v>
      </c>
      <c r="L67" s="39"/>
      <c r="M67" s="3">
        <f t="shared" si="5"/>
        <v>135983.8329847441</v>
      </c>
      <c r="N67" s="7">
        <f t="shared" si="6"/>
        <v>6.043725910433071</v>
      </c>
      <c r="O67" s="1" t="str">
        <f t="shared" si="7"/>
        <v>YES</v>
      </c>
      <c r="P67" s="3">
        <f t="shared" si="8"/>
        <v>0</v>
      </c>
      <c r="Q67" s="3">
        <f t="shared" si="9"/>
        <v>135983.8329847441</v>
      </c>
      <c r="R67" s="45">
        <f t="shared" si="10"/>
        <v>6.043725910433071</v>
      </c>
    </row>
    <row r="68" spans="1:18" ht="12.75">
      <c r="A68" s="24">
        <v>41</v>
      </c>
      <c r="B68" s="1">
        <v>0.06</v>
      </c>
      <c r="C68" s="7">
        <v>0.02</v>
      </c>
      <c r="D68" s="7">
        <f t="shared" si="13"/>
        <v>0.015</v>
      </c>
      <c r="E68" s="3">
        <f t="shared" si="11"/>
        <v>135983.8329847441</v>
      </c>
      <c r="F68" s="7">
        <f t="shared" si="12"/>
        <v>6.043725910433071</v>
      </c>
      <c r="G68" s="17">
        <f t="shared" si="0"/>
        <v>112.5</v>
      </c>
      <c r="H68" s="23">
        <f t="shared" si="1"/>
        <v>3593.7</v>
      </c>
      <c r="I68" s="17">
        <f t="shared" si="2"/>
        <v>26.578125</v>
      </c>
      <c r="J68" s="18">
        <f t="shared" si="3"/>
        <v>3.375</v>
      </c>
      <c r="K68" s="23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9"/>
        <v>136125</v>
      </c>
      <c r="R68" s="45">
        <f t="shared" si="10"/>
        <v>6.05</v>
      </c>
    </row>
    <row r="69" spans="1:18" ht="12.75">
      <c r="A69" s="24">
        <v>42</v>
      </c>
      <c r="B69" s="1">
        <v>0</v>
      </c>
      <c r="C69" s="7">
        <v>0.15</v>
      </c>
      <c r="D69" s="7">
        <f t="shared" si="13"/>
        <v>0.11249999999999999</v>
      </c>
      <c r="E69" s="3">
        <f t="shared" si="11"/>
        <v>136125</v>
      </c>
      <c r="F69" s="7">
        <f t="shared" si="12"/>
        <v>6.05</v>
      </c>
      <c r="G69" s="17">
        <f t="shared" si="0"/>
        <v>0</v>
      </c>
      <c r="H69" s="23">
        <f t="shared" si="1"/>
        <v>0</v>
      </c>
      <c r="I69" s="17">
        <f t="shared" si="2"/>
        <v>199.3359375</v>
      </c>
      <c r="J69" s="18">
        <f t="shared" si="3"/>
        <v>25.312499999999996</v>
      </c>
      <c r="K69" s="23">
        <f t="shared" si="4"/>
        <v>6.377952755905512</v>
      </c>
      <c r="L69" s="39"/>
      <c r="M69" s="3">
        <f t="shared" si="5"/>
        <v>135893.9736097441</v>
      </c>
      <c r="N69" s="7">
        <f t="shared" si="6"/>
        <v>6.039732160433071</v>
      </c>
      <c r="O69" s="1" t="str">
        <f t="shared" si="7"/>
        <v>YES</v>
      </c>
      <c r="P69" s="3">
        <f t="shared" si="8"/>
        <v>0</v>
      </c>
      <c r="Q69" s="3">
        <f t="shared" si="9"/>
        <v>135893.9736097441</v>
      </c>
      <c r="R69" s="45">
        <f t="shared" si="10"/>
        <v>6.039732160433071</v>
      </c>
    </row>
    <row r="70" spans="1:18" ht="12.75">
      <c r="A70" s="24">
        <v>43</v>
      </c>
      <c r="B70" s="1">
        <v>0</v>
      </c>
      <c r="C70" s="7">
        <v>0.16</v>
      </c>
      <c r="D70" s="7">
        <f t="shared" si="13"/>
        <v>0.12</v>
      </c>
      <c r="E70" s="3">
        <f t="shared" si="11"/>
        <v>135893.9736097441</v>
      </c>
      <c r="F70" s="7">
        <f t="shared" si="12"/>
        <v>6.039732160433071</v>
      </c>
      <c r="G70" s="17">
        <f t="shared" si="0"/>
        <v>0</v>
      </c>
      <c r="H70" s="23">
        <f t="shared" si="1"/>
        <v>0</v>
      </c>
      <c r="I70" s="17">
        <f t="shared" si="2"/>
        <v>212.625</v>
      </c>
      <c r="J70" s="18">
        <f t="shared" si="3"/>
        <v>27</v>
      </c>
      <c r="K70" s="23">
        <f t="shared" si="4"/>
        <v>6.377952755905512</v>
      </c>
      <c r="L70" s="39"/>
      <c r="M70" s="3">
        <f t="shared" si="5"/>
        <v>135647.9706569882</v>
      </c>
      <c r="N70" s="7">
        <f t="shared" si="6"/>
        <v>6.028798695866143</v>
      </c>
      <c r="O70" s="1" t="str">
        <f t="shared" si="7"/>
        <v>YES</v>
      </c>
      <c r="P70" s="3">
        <f t="shared" si="8"/>
        <v>0</v>
      </c>
      <c r="Q70" s="3">
        <f t="shared" si="9"/>
        <v>135647.9706569882</v>
      </c>
      <c r="R70" s="45">
        <f t="shared" si="10"/>
        <v>6.028798695866143</v>
      </c>
    </row>
    <row r="71" spans="1:18" ht="12.75">
      <c r="A71" s="24">
        <v>44</v>
      </c>
      <c r="B71" s="1">
        <v>0</v>
      </c>
      <c r="C71" s="7">
        <v>0.12</v>
      </c>
      <c r="D71" s="7">
        <f t="shared" si="13"/>
        <v>0.09</v>
      </c>
      <c r="E71" s="3">
        <f t="shared" si="11"/>
        <v>135647.9706569882</v>
      </c>
      <c r="F71" s="7">
        <f t="shared" si="12"/>
        <v>6.028798695866143</v>
      </c>
      <c r="G71" s="17">
        <f t="shared" si="0"/>
        <v>0</v>
      </c>
      <c r="H71" s="23">
        <f t="shared" si="1"/>
        <v>0</v>
      </c>
      <c r="I71" s="17">
        <f t="shared" si="2"/>
        <v>159.46875</v>
      </c>
      <c r="J71" s="18">
        <f t="shared" si="3"/>
        <v>20.25</v>
      </c>
      <c r="K71" s="23">
        <f t="shared" si="4"/>
        <v>6.377952755905512</v>
      </c>
      <c r="L71" s="39"/>
      <c r="M71" s="3">
        <f t="shared" si="5"/>
        <v>135461.87395423232</v>
      </c>
      <c r="N71" s="7">
        <f t="shared" si="6"/>
        <v>6.0205277312992145</v>
      </c>
      <c r="O71" s="1" t="str">
        <f t="shared" si="7"/>
        <v>YES</v>
      </c>
      <c r="P71" s="3">
        <f t="shared" si="8"/>
        <v>0</v>
      </c>
      <c r="Q71" s="3">
        <f t="shared" si="9"/>
        <v>135461.87395423232</v>
      </c>
      <c r="R71" s="45">
        <f t="shared" si="10"/>
        <v>6.0205277312992145</v>
      </c>
    </row>
    <row r="72" spans="1:18" ht="12.75">
      <c r="A72" s="24">
        <v>45</v>
      </c>
      <c r="B72" s="1">
        <v>0</v>
      </c>
      <c r="C72" s="7">
        <v>0.13</v>
      </c>
      <c r="D72" s="7">
        <f t="shared" si="13"/>
        <v>0.0975</v>
      </c>
      <c r="E72" s="3">
        <f t="shared" si="11"/>
        <v>135461.87395423232</v>
      </c>
      <c r="F72" s="7">
        <f t="shared" si="12"/>
        <v>6.0205277312992145</v>
      </c>
      <c r="G72" s="17">
        <f t="shared" si="0"/>
        <v>0</v>
      </c>
      <c r="H72" s="23">
        <f t="shared" si="1"/>
        <v>0</v>
      </c>
      <c r="I72" s="17">
        <f t="shared" si="2"/>
        <v>172.7578125</v>
      </c>
      <c r="J72" s="18">
        <f t="shared" si="3"/>
        <v>21.9375</v>
      </c>
      <c r="K72" s="23">
        <f t="shared" si="4"/>
        <v>6.377952755905512</v>
      </c>
      <c r="L72" s="39"/>
      <c r="M72" s="3">
        <f t="shared" si="5"/>
        <v>135260.80068897642</v>
      </c>
      <c r="N72" s="7">
        <f t="shared" si="6"/>
        <v>6.011591141732286</v>
      </c>
      <c r="O72" s="1" t="str">
        <f t="shared" si="7"/>
        <v>YES</v>
      </c>
      <c r="P72" s="3">
        <f t="shared" si="8"/>
        <v>0</v>
      </c>
      <c r="Q72" s="3">
        <f t="shared" si="9"/>
        <v>135260.80068897642</v>
      </c>
      <c r="R72" s="45">
        <f t="shared" si="10"/>
        <v>6.011591141732286</v>
      </c>
    </row>
    <row r="73" spans="1:18" ht="12.75">
      <c r="A73" s="24">
        <v>46</v>
      </c>
      <c r="B73" s="1">
        <v>0</v>
      </c>
      <c r="C73" s="7">
        <v>0.08</v>
      </c>
      <c r="D73" s="7">
        <f t="shared" si="13"/>
        <v>0.06</v>
      </c>
      <c r="E73" s="3">
        <f t="shared" si="11"/>
        <v>135260.80068897642</v>
      </c>
      <c r="F73" s="7">
        <f t="shared" si="12"/>
        <v>6.011591141732286</v>
      </c>
      <c r="G73" s="17">
        <f t="shared" si="0"/>
        <v>0</v>
      </c>
      <c r="H73" s="23">
        <f t="shared" si="1"/>
        <v>0</v>
      </c>
      <c r="I73" s="17">
        <f t="shared" si="2"/>
        <v>106.3125</v>
      </c>
      <c r="J73" s="18">
        <f t="shared" si="3"/>
        <v>13.5</v>
      </c>
      <c r="K73" s="23">
        <f t="shared" si="4"/>
        <v>6.377952755905512</v>
      </c>
      <c r="L73" s="39"/>
      <c r="M73" s="3">
        <f t="shared" si="5"/>
        <v>135134.61023622053</v>
      </c>
      <c r="N73" s="7">
        <f t="shared" si="6"/>
        <v>6.005982677165357</v>
      </c>
      <c r="O73" s="1" t="str">
        <f t="shared" si="7"/>
        <v>YES</v>
      </c>
      <c r="P73" s="3">
        <f t="shared" si="8"/>
        <v>0</v>
      </c>
      <c r="Q73" s="3">
        <f t="shared" si="9"/>
        <v>135134.61023622053</v>
      </c>
      <c r="R73" s="45">
        <f t="shared" si="10"/>
        <v>6.005982677165357</v>
      </c>
    </row>
    <row r="74" spans="1:18" ht="12.75">
      <c r="A74" s="24">
        <v>47</v>
      </c>
      <c r="B74" s="1">
        <v>0</v>
      </c>
      <c r="C74" s="7">
        <v>0.2</v>
      </c>
      <c r="D74" s="7">
        <f t="shared" si="13"/>
        <v>0.15000000000000002</v>
      </c>
      <c r="E74" s="3">
        <f t="shared" si="11"/>
        <v>135134.61023622053</v>
      </c>
      <c r="F74" s="7">
        <f t="shared" si="12"/>
        <v>6.005982677165357</v>
      </c>
      <c r="G74" s="17">
        <f t="shared" si="0"/>
        <v>0</v>
      </c>
      <c r="H74" s="23">
        <f t="shared" si="1"/>
        <v>0</v>
      </c>
      <c r="I74" s="17">
        <f t="shared" si="2"/>
        <v>265.78125000000006</v>
      </c>
      <c r="J74" s="18">
        <f t="shared" si="3"/>
        <v>33.75000000000001</v>
      </c>
      <c r="K74" s="23">
        <f t="shared" si="4"/>
        <v>6.377952755905512</v>
      </c>
      <c r="L74" s="39"/>
      <c r="M74" s="3">
        <f t="shared" si="5"/>
        <v>134828.70103346463</v>
      </c>
      <c r="N74" s="7">
        <f t="shared" si="6"/>
        <v>5.992386712598428</v>
      </c>
      <c r="O74" s="1" t="str">
        <f t="shared" si="7"/>
        <v>YES</v>
      </c>
      <c r="P74" s="3">
        <f t="shared" si="8"/>
        <v>0</v>
      </c>
      <c r="Q74" s="3">
        <f t="shared" si="9"/>
        <v>134828.70103346463</v>
      </c>
      <c r="R74" s="45">
        <f t="shared" si="10"/>
        <v>5.992386712598428</v>
      </c>
    </row>
    <row r="75" spans="1:18" ht="12.75">
      <c r="A75" s="24">
        <v>48</v>
      </c>
      <c r="B75" s="1">
        <v>0</v>
      </c>
      <c r="C75" s="7">
        <v>0.03</v>
      </c>
      <c r="D75" s="7">
        <f t="shared" si="13"/>
        <v>0.0225</v>
      </c>
      <c r="E75" s="3">
        <f t="shared" si="11"/>
        <v>134828.70103346463</v>
      </c>
      <c r="F75" s="7">
        <f t="shared" si="12"/>
        <v>5.992386712598428</v>
      </c>
      <c r="G75" s="17">
        <f t="shared" si="0"/>
        <v>0</v>
      </c>
      <c r="H75" s="23">
        <f t="shared" si="1"/>
        <v>0</v>
      </c>
      <c r="I75" s="17">
        <f t="shared" si="2"/>
        <v>39.8671875</v>
      </c>
      <c r="J75" s="18">
        <f t="shared" si="3"/>
        <v>5.0625</v>
      </c>
      <c r="K75" s="23">
        <f t="shared" si="4"/>
        <v>6.377952755905512</v>
      </c>
      <c r="L75" s="39"/>
      <c r="M75" s="3">
        <f t="shared" si="5"/>
        <v>134777.39339320874</v>
      </c>
      <c r="N75" s="7">
        <f t="shared" si="6"/>
        <v>5.9901063730315</v>
      </c>
      <c r="O75" s="1" t="str">
        <f t="shared" si="7"/>
        <v>YES</v>
      </c>
      <c r="P75" s="3">
        <f t="shared" si="8"/>
        <v>0</v>
      </c>
      <c r="Q75" s="3">
        <f t="shared" si="9"/>
        <v>134777.39339320874</v>
      </c>
      <c r="R75" s="45">
        <f t="shared" si="10"/>
        <v>5.9901063730315</v>
      </c>
    </row>
    <row r="76" spans="1:18" ht="12.75">
      <c r="A76" s="24">
        <v>49</v>
      </c>
      <c r="B76" s="1">
        <v>0</v>
      </c>
      <c r="C76" s="7">
        <v>0.22</v>
      </c>
      <c r="D76" s="7">
        <f t="shared" si="13"/>
        <v>0.165</v>
      </c>
      <c r="E76" s="3">
        <f t="shared" si="11"/>
        <v>134777.39339320874</v>
      </c>
      <c r="F76" s="7">
        <f t="shared" si="12"/>
        <v>5.9901063730315</v>
      </c>
      <c r="G76" s="17">
        <f t="shared" si="0"/>
        <v>0</v>
      </c>
      <c r="H76" s="23">
        <f t="shared" si="1"/>
        <v>0</v>
      </c>
      <c r="I76" s="17">
        <f t="shared" si="2"/>
        <v>292.359375</v>
      </c>
      <c r="J76" s="18">
        <f t="shared" si="3"/>
        <v>37.125</v>
      </c>
      <c r="K76" s="23">
        <f t="shared" si="4"/>
        <v>6.377952755905512</v>
      </c>
      <c r="L76" s="39"/>
      <c r="M76" s="3">
        <f t="shared" si="5"/>
        <v>134441.53106545284</v>
      </c>
      <c r="N76" s="7">
        <f t="shared" si="6"/>
        <v>5.975179158464571</v>
      </c>
      <c r="O76" s="1" t="str">
        <f t="shared" si="7"/>
        <v>YES</v>
      </c>
      <c r="P76" s="3">
        <f t="shared" si="8"/>
        <v>0</v>
      </c>
      <c r="Q76" s="3">
        <f t="shared" si="9"/>
        <v>134441.53106545284</v>
      </c>
      <c r="R76" s="45">
        <f t="shared" si="10"/>
        <v>5.975179158464571</v>
      </c>
    </row>
    <row r="77" spans="1:18" ht="12.75">
      <c r="A77" s="24">
        <v>50</v>
      </c>
      <c r="B77" s="1">
        <v>0</v>
      </c>
      <c r="C77" s="7">
        <v>0.13</v>
      </c>
      <c r="D77" s="7">
        <f t="shared" si="13"/>
        <v>0.0975</v>
      </c>
      <c r="E77" s="3">
        <f t="shared" si="11"/>
        <v>134441.53106545284</v>
      </c>
      <c r="F77" s="7">
        <f t="shared" si="12"/>
        <v>5.975179158464571</v>
      </c>
      <c r="G77" s="17">
        <f t="shared" si="0"/>
        <v>0</v>
      </c>
      <c r="H77" s="23">
        <f t="shared" si="1"/>
        <v>0</v>
      </c>
      <c r="I77" s="17">
        <f t="shared" si="2"/>
        <v>172.7578125</v>
      </c>
      <c r="J77" s="18">
        <f t="shared" si="3"/>
        <v>21.9375</v>
      </c>
      <c r="K77" s="23">
        <f t="shared" si="4"/>
        <v>6.377952755905512</v>
      </c>
      <c r="L77" s="39"/>
      <c r="M77" s="3">
        <f t="shared" si="5"/>
        <v>134240.45780019695</v>
      </c>
      <c r="N77" s="7">
        <f t="shared" si="6"/>
        <v>5.966242568897642</v>
      </c>
      <c r="O77" s="1" t="str">
        <f t="shared" si="7"/>
        <v>YES</v>
      </c>
      <c r="P77" s="3">
        <f t="shared" si="8"/>
        <v>0</v>
      </c>
      <c r="Q77" s="3">
        <f t="shared" si="9"/>
        <v>134240.45780019695</v>
      </c>
      <c r="R77" s="45">
        <f t="shared" si="10"/>
        <v>5.966242568897642</v>
      </c>
    </row>
    <row r="78" spans="1:18" ht="12.75">
      <c r="A78" s="24">
        <v>51</v>
      </c>
      <c r="B78" s="1">
        <v>0</v>
      </c>
      <c r="C78" s="7">
        <v>0.23</v>
      </c>
      <c r="D78" s="7">
        <f t="shared" si="13"/>
        <v>0.17250000000000001</v>
      </c>
      <c r="E78" s="3">
        <f t="shared" si="11"/>
        <v>134240.45780019695</v>
      </c>
      <c r="F78" s="7">
        <f t="shared" si="12"/>
        <v>5.966242568897642</v>
      </c>
      <c r="G78" s="17">
        <f t="shared" si="0"/>
        <v>0</v>
      </c>
      <c r="H78" s="23">
        <f t="shared" si="1"/>
        <v>0</v>
      </c>
      <c r="I78" s="17">
        <f t="shared" si="2"/>
        <v>305.64843750000006</v>
      </c>
      <c r="J78" s="18">
        <f t="shared" si="3"/>
        <v>38.81250000000001</v>
      </c>
      <c r="K78" s="23">
        <f t="shared" si="4"/>
        <v>6.377952755905512</v>
      </c>
      <c r="L78" s="39"/>
      <c r="M78" s="3">
        <f t="shared" si="5"/>
        <v>133889.61890994105</v>
      </c>
      <c r="N78" s="7">
        <f t="shared" si="6"/>
        <v>5.9506497293307135</v>
      </c>
      <c r="O78" s="1" t="str">
        <f t="shared" si="7"/>
        <v>YES</v>
      </c>
      <c r="P78" s="3">
        <f t="shared" si="8"/>
        <v>0</v>
      </c>
      <c r="Q78" s="3">
        <f t="shared" si="9"/>
        <v>133889.61890994105</v>
      </c>
      <c r="R78" s="45">
        <f t="shared" si="10"/>
        <v>5.9506497293307135</v>
      </c>
    </row>
    <row r="79" spans="1:18" ht="12.75">
      <c r="A79" s="24">
        <v>52</v>
      </c>
      <c r="B79" s="1">
        <v>0</v>
      </c>
      <c r="C79" s="7">
        <v>0.11</v>
      </c>
      <c r="D79" s="7">
        <f t="shared" si="13"/>
        <v>0.0825</v>
      </c>
      <c r="E79" s="3">
        <f t="shared" si="11"/>
        <v>133889.61890994105</v>
      </c>
      <c r="F79" s="7">
        <f t="shared" si="12"/>
        <v>5.9506497293307135</v>
      </c>
      <c r="G79" s="17">
        <f t="shared" si="0"/>
        <v>0</v>
      </c>
      <c r="H79" s="23">
        <f t="shared" si="1"/>
        <v>0</v>
      </c>
      <c r="I79" s="17">
        <f t="shared" si="2"/>
        <v>146.1796875</v>
      </c>
      <c r="J79" s="18">
        <f t="shared" si="3"/>
        <v>18.5625</v>
      </c>
      <c r="K79" s="23">
        <f t="shared" si="4"/>
        <v>6.377952755905512</v>
      </c>
      <c r="L79" s="39"/>
      <c r="M79" s="3">
        <f t="shared" si="5"/>
        <v>133718.49876968516</v>
      </c>
      <c r="N79" s="7">
        <f t="shared" si="6"/>
        <v>5.943044389763785</v>
      </c>
      <c r="O79" s="1" t="str">
        <f t="shared" si="7"/>
        <v>YES</v>
      </c>
      <c r="P79" s="3">
        <f t="shared" si="8"/>
        <v>0</v>
      </c>
      <c r="Q79" s="3">
        <f t="shared" si="9"/>
        <v>133718.49876968516</v>
      </c>
      <c r="R79" s="45">
        <f t="shared" si="10"/>
        <v>5.943044389763785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3"/>
        <v>0.1275</v>
      </c>
      <c r="E80" s="3">
        <f t="shared" si="11"/>
        <v>133718.49876968516</v>
      </c>
      <c r="F80" s="7">
        <f t="shared" si="12"/>
        <v>5.943044389763785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23">
        <f t="shared" si="4"/>
        <v>6.377952755905512</v>
      </c>
      <c r="L80" s="39"/>
      <c r="M80" s="3">
        <f t="shared" si="5"/>
        <v>133457.51925442927</v>
      </c>
      <c r="N80" s="7">
        <f t="shared" si="6"/>
        <v>5.931445300196856</v>
      </c>
      <c r="O80" s="1" t="str">
        <f t="shared" si="7"/>
        <v>YES</v>
      </c>
      <c r="P80" s="3">
        <f t="shared" si="8"/>
        <v>0</v>
      </c>
      <c r="Q80" s="3">
        <f t="shared" si="9"/>
        <v>133457.51925442927</v>
      </c>
      <c r="R80" s="45">
        <f t="shared" si="10"/>
        <v>5.931445300196856</v>
      </c>
    </row>
    <row r="81" spans="1:18" ht="12.75">
      <c r="A81" s="24">
        <v>54</v>
      </c>
      <c r="B81" s="1">
        <v>0</v>
      </c>
      <c r="C81" s="7">
        <v>0.06</v>
      </c>
      <c r="D81" s="7">
        <f t="shared" si="13"/>
        <v>0.045</v>
      </c>
      <c r="E81" s="3">
        <f t="shared" si="11"/>
        <v>133457.51925442927</v>
      </c>
      <c r="F81" s="7">
        <f t="shared" si="12"/>
        <v>5.931445300196856</v>
      </c>
      <c r="G81" s="17">
        <f t="shared" si="0"/>
        <v>0</v>
      </c>
      <c r="H81" s="23">
        <f t="shared" si="1"/>
        <v>0</v>
      </c>
      <c r="I81" s="17">
        <f t="shared" si="2"/>
        <v>79.734375</v>
      </c>
      <c r="J81" s="18">
        <f t="shared" si="3"/>
        <v>10.125</v>
      </c>
      <c r="K81" s="23">
        <f t="shared" si="4"/>
        <v>6.377952755905512</v>
      </c>
      <c r="L81" s="39"/>
      <c r="M81" s="3">
        <f t="shared" si="5"/>
        <v>133361.28192667337</v>
      </c>
      <c r="N81" s="7">
        <f t="shared" si="6"/>
        <v>5.927168085629928</v>
      </c>
      <c r="O81" s="1" t="str">
        <f t="shared" si="7"/>
        <v>YES</v>
      </c>
      <c r="P81" s="3">
        <f t="shared" si="8"/>
        <v>0</v>
      </c>
      <c r="Q81" s="3">
        <f t="shared" si="9"/>
        <v>133361.28192667337</v>
      </c>
      <c r="R81" s="45">
        <f t="shared" si="10"/>
        <v>5.927168085629928</v>
      </c>
    </row>
    <row r="82" spans="1:18" ht="12.75">
      <c r="A82" s="24">
        <v>55</v>
      </c>
      <c r="B82" s="1">
        <v>0</v>
      </c>
      <c r="C82" s="7">
        <v>0.12</v>
      </c>
      <c r="D82" s="7">
        <f t="shared" si="13"/>
        <v>0.09</v>
      </c>
      <c r="E82" s="3">
        <f t="shared" si="11"/>
        <v>133361.28192667337</v>
      </c>
      <c r="F82" s="7">
        <f t="shared" si="12"/>
        <v>5.927168085629928</v>
      </c>
      <c r="G82" s="17">
        <f t="shared" si="0"/>
        <v>0</v>
      </c>
      <c r="H82" s="23">
        <f t="shared" si="1"/>
        <v>0</v>
      </c>
      <c r="I82" s="17">
        <f t="shared" si="2"/>
        <v>159.46875</v>
      </c>
      <c r="J82" s="18">
        <f t="shared" si="3"/>
        <v>20.25</v>
      </c>
      <c r="K82" s="23">
        <f t="shared" si="4"/>
        <v>6.377952755905512</v>
      </c>
      <c r="L82" s="39"/>
      <c r="M82" s="3">
        <f t="shared" si="5"/>
        <v>133175.18522391748</v>
      </c>
      <c r="N82" s="7">
        <f t="shared" si="6"/>
        <v>5.918897121062999</v>
      </c>
      <c r="O82" s="1" t="str">
        <f t="shared" si="7"/>
        <v>YES</v>
      </c>
      <c r="P82" s="3">
        <f t="shared" si="8"/>
        <v>0</v>
      </c>
      <c r="Q82" s="3">
        <f t="shared" si="9"/>
        <v>133175.18522391748</v>
      </c>
      <c r="R82" s="45">
        <f t="shared" si="10"/>
        <v>5.918897121062999</v>
      </c>
    </row>
    <row r="83" spans="1:18" ht="12.75">
      <c r="A83" s="24">
        <v>56</v>
      </c>
      <c r="B83" s="1">
        <v>0</v>
      </c>
      <c r="C83" s="7">
        <v>0.22</v>
      </c>
      <c r="D83" s="7">
        <f t="shared" si="13"/>
        <v>0.165</v>
      </c>
      <c r="E83" s="3">
        <f t="shared" si="11"/>
        <v>133175.18522391748</v>
      </c>
      <c r="F83" s="7">
        <f t="shared" si="12"/>
        <v>5.918897121062999</v>
      </c>
      <c r="G83" s="17">
        <f t="shared" si="0"/>
        <v>0</v>
      </c>
      <c r="H83" s="23">
        <f t="shared" si="1"/>
        <v>0</v>
      </c>
      <c r="I83" s="17">
        <f t="shared" si="2"/>
        <v>292.359375</v>
      </c>
      <c r="J83" s="18">
        <f t="shared" si="3"/>
        <v>37.125</v>
      </c>
      <c r="K83" s="23">
        <f t="shared" si="4"/>
        <v>6.377952755905512</v>
      </c>
      <c r="L83" s="39"/>
      <c r="M83" s="3">
        <f t="shared" si="5"/>
        <v>132839.32289616158</v>
      </c>
      <c r="N83" s="7">
        <f t="shared" si="6"/>
        <v>5.90396990649607</v>
      </c>
      <c r="O83" s="1" t="str">
        <f t="shared" si="7"/>
        <v>YES</v>
      </c>
      <c r="P83" s="3">
        <f t="shared" si="8"/>
        <v>0</v>
      </c>
      <c r="Q83" s="3">
        <f t="shared" si="9"/>
        <v>132839.32289616158</v>
      </c>
      <c r="R83" s="45">
        <f t="shared" si="10"/>
        <v>5.90396990649607</v>
      </c>
    </row>
    <row r="84" spans="1:18" ht="12.75">
      <c r="A84" s="24">
        <v>57</v>
      </c>
      <c r="B84" s="1">
        <v>0</v>
      </c>
      <c r="C84" s="7">
        <v>0.26</v>
      </c>
      <c r="D84" s="7">
        <f t="shared" si="13"/>
        <v>0.195</v>
      </c>
      <c r="E84" s="3">
        <f t="shared" si="11"/>
        <v>132839.32289616158</v>
      </c>
      <c r="F84" s="7">
        <f t="shared" si="12"/>
        <v>5.90396990649607</v>
      </c>
      <c r="G84" s="17">
        <f t="shared" si="0"/>
        <v>0</v>
      </c>
      <c r="H84" s="23">
        <f t="shared" si="1"/>
        <v>0</v>
      </c>
      <c r="I84" s="17">
        <f t="shared" si="2"/>
        <v>345.515625</v>
      </c>
      <c r="J84" s="18">
        <f t="shared" si="3"/>
        <v>43.875</v>
      </c>
      <c r="K84" s="23">
        <f t="shared" si="4"/>
        <v>6.377952755905512</v>
      </c>
      <c r="L84" s="39"/>
      <c r="M84" s="3">
        <f t="shared" si="5"/>
        <v>132443.5543184057</v>
      </c>
      <c r="N84" s="7">
        <f t="shared" si="6"/>
        <v>5.886380191929142</v>
      </c>
      <c r="O84" s="1" t="str">
        <f t="shared" si="7"/>
        <v>YES</v>
      </c>
      <c r="P84" s="3">
        <f t="shared" si="8"/>
        <v>0</v>
      </c>
      <c r="Q84" s="3">
        <f t="shared" si="9"/>
        <v>132443.5543184057</v>
      </c>
      <c r="R84" s="45">
        <f t="shared" si="10"/>
        <v>5.886380191929142</v>
      </c>
    </row>
    <row r="85" spans="1:18" ht="12.75">
      <c r="A85" s="24">
        <v>58</v>
      </c>
      <c r="B85" s="1">
        <v>0</v>
      </c>
      <c r="C85" s="7">
        <v>0.28</v>
      </c>
      <c r="D85" s="7">
        <f t="shared" si="13"/>
        <v>0.21000000000000002</v>
      </c>
      <c r="E85" s="3">
        <f t="shared" si="11"/>
        <v>132443.5543184057</v>
      </c>
      <c r="F85" s="7">
        <f t="shared" si="12"/>
        <v>5.886380191929142</v>
      </c>
      <c r="G85" s="17">
        <f t="shared" si="0"/>
        <v>0</v>
      </c>
      <c r="H85" s="23">
        <f t="shared" si="1"/>
        <v>0</v>
      </c>
      <c r="I85" s="17">
        <f t="shared" si="2"/>
        <v>372.09375</v>
      </c>
      <c r="J85" s="18">
        <f t="shared" si="3"/>
        <v>47.25</v>
      </c>
      <c r="K85" s="23">
        <f t="shared" si="4"/>
        <v>6.377952755905512</v>
      </c>
      <c r="L85" s="39"/>
      <c r="M85" s="3">
        <f t="shared" si="5"/>
        <v>132017.8326156498</v>
      </c>
      <c r="N85" s="7">
        <f t="shared" si="6"/>
        <v>5.867459227362213</v>
      </c>
      <c r="O85" s="1" t="str">
        <f t="shared" si="7"/>
        <v>YES</v>
      </c>
      <c r="P85" s="3">
        <f t="shared" si="8"/>
        <v>0</v>
      </c>
      <c r="Q85" s="3">
        <f t="shared" si="9"/>
        <v>132017.8326156498</v>
      </c>
      <c r="R85" s="45">
        <f t="shared" si="10"/>
        <v>5.867459227362213</v>
      </c>
    </row>
    <row r="86" spans="1:18" ht="12.75">
      <c r="A86" s="24">
        <v>59</v>
      </c>
      <c r="B86" s="1">
        <v>0</v>
      </c>
      <c r="C86" s="7">
        <v>0.2</v>
      </c>
      <c r="D86" s="7">
        <f t="shared" si="13"/>
        <v>0.15000000000000002</v>
      </c>
      <c r="E86" s="3">
        <f t="shared" si="11"/>
        <v>132017.8326156498</v>
      </c>
      <c r="F86" s="7">
        <f t="shared" si="12"/>
        <v>5.867459227362213</v>
      </c>
      <c r="G86" s="17">
        <f t="shared" si="0"/>
        <v>0</v>
      </c>
      <c r="H86" s="23">
        <f t="shared" si="1"/>
        <v>0</v>
      </c>
      <c r="I86" s="17">
        <f t="shared" si="2"/>
        <v>265.78125000000006</v>
      </c>
      <c r="J86" s="18">
        <f t="shared" si="3"/>
        <v>33.75000000000001</v>
      </c>
      <c r="K86" s="23">
        <f t="shared" si="4"/>
        <v>6.377952755905512</v>
      </c>
      <c r="L86" s="39"/>
      <c r="M86" s="3">
        <f t="shared" si="5"/>
        <v>131711.9234128939</v>
      </c>
      <c r="N86" s="7">
        <f t="shared" si="6"/>
        <v>5.853863262795285</v>
      </c>
      <c r="O86" s="1" t="str">
        <f t="shared" si="7"/>
        <v>YES</v>
      </c>
      <c r="P86" s="3">
        <f t="shared" si="8"/>
        <v>0</v>
      </c>
      <c r="Q86" s="3">
        <f t="shared" si="9"/>
        <v>131711.9234128939</v>
      </c>
      <c r="R86" s="45">
        <f t="shared" si="10"/>
        <v>5.853863262795285</v>
      </c>
    </row>
    <row r="87" spans="1:18" ht="12.75">
      <c r="A87" s="24">
        <v>60</v>
      </c>
      <c r="B87" s="1">
        <v>0</v>
      </c>
      <c r="C87" s="7">
        <v>0.13</v>
      </c>
      <c r="D87" s="7">
        <f t="shared" si="13"/>
        <v>0.0975</v>
      </c>
      <c r="E87" s="3">
        <f t="shared" si="11"/>
        <v>131711.9234128939</v>
      </c>
      <c r="F87" s="7">
        <f t="shared" si="12"/>
        <v>5.853863262795285</v>
      </c>
      <c r="G87" s="17">
        <f t="shared" si="0"/>
        <v>0</v>
      </c>
      <c r="H87" s="23">
        <f t="shared" si="1"/>
        <v>0</v>
      </c>
      <c r="I87" s="17">
        <f t="shared" si="2"/>
        <v>172.7578125</v>
      </c>
      <c r="J87" s="18">
        <f t="shared" si="3"/>
        <v>21.9375</v>
      </c>
      <c r="K87" s="23">
        <f t="shared" si="4"/>
        <v>6.377952755905512</v>
      </c>
      <c r="L87" s="39"/>
      <c r="M87" s="3">
        <f t="shared" si="5"/>
        <v>131510.850147638</v>
      </c>
      <c r="N87" s="7">
        <f t="shared" si="6"/>
        <v>5.844926673228356</v>
      </c>
      <c r="O87" s="1" t="str">
        <f t="shared" si="7"/>
        <v>YES</v>
      </c>
      <c r="P87" s="3">
        <f t="shared" si="8"/>
        <v>0</v>
      </c>
      <c r="Q87" s="3">
        <f t="shared" si="9"/>
        <v>131510.850147638</v>
      </c>
      <c r="R87" s="45">
        <f t="shared" si="10"/>
        <v>5.844926673228356</v>
      </c>
    </row>
    <row r="88" spans="1:18" ht="12.75">
      <c r="A88" s="24">
        <v>61</v>
      </c>
      <c r="B88" s="1">
        <v>0</v>
      </c>
      <c r="C88" s="7">
        <v>0.27</v>
      </c>
      <c r="D88" s="7">
        <f t="shared" si="13"/>
        <v>0.2025</v>
      </c>
      <c r="E88" s="3">
        <f t="shared" si="11"/>
        <v>131510.850147638</v>
      </c>
      <c r="F88" s="7">
        <f t="shared" si="12"/>
        <v>5.844926673228356</v>
      </c>
      <c r="G88" s="17">
        <f t="shared" si="0"/>
        <v>0</v>
      </c>
      <c r="H88" s="23">
        <f t="shared" si="1"/>
        <v>0</v>
      </c>
      <c r="I88" s="17">
        <f t="shared" si="2"/>
        <v>358.8046875</v>
      </c>
      <c r="J88" s="18">
        <f t="shared" si="3"/>
        <v>45.5625</v>
      </c>
      <c r="K88" s="23">
        <f t="shared" si="4"/>
        <v>6.377952755905512</v>
      </c>
      <c r="L88" s="39"/>
      <c r="M88" s="3">
        <f t="shared" si="5"/>
        <v>131100.1050073821</v>
      </c>
      <c r="N88" s="7">
        <f t="shared" si="6"/>
        <v>5.8266713336614275</v>
      </c>
      <c r="O88" s="1" t="str">
        <f t="shared" si="7"/>
        <v>YES</v>
      </c>
      <c r="P88" s="3">
        <f t="shared" si="8"/>
        <v>0</v>
      </c>
      <c r="Q88" s="3">
        <f t="shared" si="9"/>
        <v>131100.1050073821</v>
      </c>
      <c r="R88" s="45">
        <f t="shared" si="10"/>
        <v>5.8266713336614275</v>
      </c>
    </row>
    <row r="89" spans="1:18" ht="12.75">
      <c r="A89" s="24">
        <v>62</v>
      </c>
      <c r="B89" s="1">
        <v>0</v>
      </c>
      <c r="C89" s="7">
        <v>0.12</v>
      </c>
      <c r="D89" s="7">
        <f t="shared" si="13"/>
        <v>0.09</v>
      </c>
      <c r="E89" s="3">
        <f t="shared" si="11"/>
        <v>131100.1050073821</v>
      </c>
      <c r="F89" s="7">
        <f t="shared" si="12"/>
        <v>5.8266713336614275</v>
      </c>
      <c r="G89" s="17">
        <f t="shared" si="0"/>
        <v>0</v>
      </c>
      <c r="H89" s="23">
        <f t="shared" si="1"/>
        <v>0</v>
      </c>
      <c r="I89" s="17">
        <f t="shared" si="2"/>
        <v>159.46875</v>
      </c>
      <c r="J89" s="18">
        <f t="shared" si="3"/>
        <v>20.25</v>
      </c>
      <c r="K89" s="23">
        <f t="shared" si="4"/>
        <v>6.377952755905512</v>
      </c>
      <c r="L89" s="39"/>
      <c r="M89" s="3">
        <f t="shared" si="5"/>
        <v>130914.0083046262</v>
      </c>
      <c r="N89" s="7">
        <f t="shared" si="6"/>
        <v>5.818400369094498</v>
      </c>
      <c r="O89" s="1" t="str">
        <f t="shared" si="7"/>
        <v>YES</v>
      </c>
      <c r="P89" s="3">
        <f t="shared" si="8"/>
        <v>0</v>
      </c>
      <c r="Q89" s="3">
        <f t="shared" si="9"/>
        <v>130914.0083046262</v>
      </c>
      <c r="R89" s="45">
        <f t="shared" si="10"/>
        <v>5.818400369094498</v>
      </c>
    </row>
    <row r="90" spans="1:18" ht="12.75">
      <c r="A90" s="24">
        <v>63</v>
      </c>
      <c r="B90" s="1">
        <v>0</v>
      </c>
      <c r="C90" s="7">
        <v>0.25</v>
      </c>
      <c r="D90" s="7">
        <f t="shared" si="13"/>
        <v>0.1875</v>
      </c>
      <c r="E90" s="3">
        <f t="shared" si="11"/>
        <v>130914.0083046262</v>
      </c>
      <c r="F90" s="7">
        <f t="shared" si="12"/>
        <v>5.818400369094498</v>
      </c>
      <c r="G90" s="17">
        <f t="shared" si="0"/>
        <v>0</v>
      </c>
      <c r="H90" s="23">
        <f t="shared" si="1"/>
        <v>0</v>
      </c>
      <c r="I90" s="17">
        <f t="shared" si="2"/>
        <v>332.2265625</v>
      </c>
      <c r="J90" s="18">
        <f t="shared" si="3"/>
        <v>42.1875</v>
      </c>
      <c r="K90" s="23">
        <f t="shared" si="4"/>
        <v>6.377952755905512</v>
      </c>
      <c r="L90" s="39"/>
      <c r="M90" s="3">
        <f t="shared" si="5"/>
        <v>130533.21628937029</v>
      </c>
      <c r="N90" s="7">
        <f t="shared" si="6"/>
        <v>5.801476279527568</v>
      </c>
      <c r="O90" s="1" t="str">
        <f t="shared" si="7"/>
        <v>YES</v>
      </c>
      <c r="P90" s="3">
        <f t="shared" si="8"/>
        <v>0</v>
      </c>
      <c r="Q90" s="3">
        <f t="shared" si="9"/>
        <v>130533.21628937029</v>
      </c>
      <c r="R90" s="45">
        <f t="shared" si="10"/>
        <v>5.801476279527568</v>
      </c>
    </row>
    <row r="91" spans="1:18" ht="12.75">
      <c r="A91" s="24">
        <v>64</v>
      </c>
      <c r="B91" s="1">
        <v>0</v>
      </c>
      <c r="C91" s="7">
        <v>0.41</v>
      </c>
      <c r="D91" s="7">
        <f t="shared" si="13"/>
        <v>0.3075</v>
      </c>
      <c r="E91" s="3">
        <f t="shared" si="11"/>
        <v>130533.21628937029</v>
      </c>
      <c r="F91" s="7">
        <f t="shared" si="12"/>
        <v>5.801476279527568</v>
      </c>
      <c r="G91" s="17">
        <f t="shared" si="0"/>
        <v>0</v>
      </c>
      <c r="H91" s="23">
        <f t="shared" si="1"/>
        <v>0</v>
      </c>
      <c r="I91" s="17">
        <f t="shared" si="2"/>
        <v>544.8515625</v>
      </c>
      <c r="J91" s="18">
        <f t="shared" si="3"/>
        <v>69.1875</v>
      </c>
      <c r="K91" s="23">
        <f t="shared" si="4"/>
        <v>6.377952755905512</v>
      </c>
      <c r="L91" s="39"/>
      <c r="M91" s="3">
        <f t="shared" si="5"/>
        <v>129912.79927411438</v>
      </c>
      <c r="N91" s="7">
        <f t="shared" si="6"/>
        <v>5.773902189960639</v>
      </c>
      <c r="O91" s="1" t="str">
        <f t="shared" si="7"/>
        <v>YES</v>
      </c>
      <c r="P91" s="3">
        <f t="shared" si="8"/>
        <v>0</v>
      </c>
      <c r="Q91" s="3">
        <f t="shared" si="9"/>
        <v>129912.79927411438</v>
      </c>
      <c r="R91" s="45">
        <f t="shared" si="10"/>
        <v>5.773902189960639</v>
      </c>
    </row>
    <row r="92" spans="1:18" ht="12.75">
      <c r="A92" s="24">
        <v>65</v>
      </c>
      <c r="B92" s="1">
        <v>0</v>
      </c>
      <c r="C92" s="7">
        <v>0.15</v>
      </c>
      <c r="D92" s="7">
        <f t="shared" si="13"/>
        <v>0.11249999999999999</v>
      </c>
      <c r="E92" s="3">
        <f t="shared" si="11"/>
        <v>129912.79927411438</v>
      </c>
      <c r="F92" s="7">
        <f t="shared" si="12"/>
        <v>5.773902189960639</v>
      </c>
      <c r="G92" s="17">
        <f aca="true" t="shared" si="14" ref="G92:G155">$B$9*B92/12</f>
        <v>0</v>
      </c>
      <c r="H92" s="23">
        <f aca="true" t="shared" si="15" ref="H92:H155">IF(B92&lt;0.06,0,$B$3*B92*$B$6*3630)</f>
        <v>0</v>
      </c>
      <c r="I92" s="17">
        <f aca="true" t="shared" si="16" ref="I92:I155">$B$13*D92*1.05/12</f>
        <v>199.3359375</v>
      </c>
      <c r="J92" s="18">
        <f aca="true" t="shared" si="17" ref="J92:J155">$B$12*D92*1.2/12</f>
        <v>25.312499999999996</v>
      </c>
      <c r="K92" s="23">
        <f aca="true" t="shared" si="18" ref="K92:K155">$B$9*$D$14</f>
        <v>6.377952755905512</v>
      </c>
      <c r="L92" s="39"/>
      <c r="M92" s="3">
        <f aca="true" t="shared" si="19" ref="M92:M155">MAX(0,MIN($D$8,E92+SUM(G92:H92)-SUM(I92:L92)))</f>
        <v>129681.77288385847</v>
      </c>
      <c r="N92" s="7">
        <f aca="true" t="shared" si="20" ref="N92:N155">M92/$B$9</f>
        <v>5.76363435039371</v>
      </c>
      <c r="O92" s="1" t="str">
        <f aca="true" t="shared" si="21" ref="O92:O155">IF(N92&lt;$B$16,"NO","YES")</f>
        <v>YES</v>
      </c>
      <c r="P92" s="3">
        <f aca="true" t="shared" si="22" ref="P92:P155">IF(OR($B$18="NO",O92="YES"),0,$D$8-M92)</f>
        <v>0</v>
      </c>
      <c r="Q92" s="3">
        <f aca="true" t="shared" si="23" ref="Q92:Q155">M92+P92</f>
        <v>129681.77288385847</v>
      </c>
      <c r="R92" s="45">
        <f aca="true" t="shared" si="24" ref="R92:R155">Q92/$B$9</f>
        <v>5.76363435039371</v>
      </c>
    </row>
    <row r="93" spans="1:18" ht="12.75">
      <c r="A93" s="24">
        <v>66</v>
      </c>
      <c r="B93" s="1">
        <v>0</v>
      </c>
      <c r="C93" s="7">
        <v>0.24</v>
      </c>
      <c r="D93" s="7">
        <f t="shared" si="13"/>
        <v>0.18</v>
      </c>
      <c r="E93" s="3">
        <f aca="true" t="shared" si="25" ref="E93:E156">Q92</f>
        <v>129681.77288385847</v>
      </c>
      <c r="F93" s="7">
        <f aca="true" t="shared" si="26" ref="F93:F156">R92</f>
        <v>5.76363435039371</v>
      </c>
      <c r="G93" s="17">
        <f t="shared" si="14"/>
        <v>0</v>
      </c>
      <c r="H93" s="23">
        <f t="shared" si="15"/>
        <v>0</v>
      </c>
      <c r="I93" s="17">
        <f t="shared" si="16"/>
        <v>318.9375</v>
      </c>
      <c r="J93" s="18">
        <f t="shared" si="17"/>
        <v>40.5</v>
      </c>
      <c r="K93" s="23">
        <f t="shared" si="18"/>
        <v>6.377952755905512</v>
      </c>
      <c r="L93" s="39"/>
      <c r="M93" s="3">
        <f t="shared" si="19"/>
        <v>129315.95743110256</v>
      </c>
      <c r="N93" s="7">
        <f t="shared" si="20"/>
        <v>5.747375885826781</v>
      </c>
      <c r="O93" s="1" t="str">
        <f t="shared" si="21"/>
        <v>YES</v>
      </c>
      <c r="P93" s="3">
        <f t="shared" si="22"/>
        <v>0</v>
      </c>
      <c r="Q93" s="3">
        <f t="shared" si="23"/>
        <v>129315.95743110256</v>
      </c>
      <c r="R93" s="45">
        <f t="shared" si="24"/>
        <v>5.747375885826781</v>
      </c>
    </row>
    <row r="94" spans="1:18" ht="12.75">
      <c r="A94" s="24">
        <v>67</v>
      </c>
      <c r="B94" s="1">
        <v>0</v>
      </c>
      <c r="C94" s="7">
        <v>0.04</v>
      </c>
      <c r="D94" s="7">
        <f aca="true" t="shared" si="27" ref="D94:D157">0.75*C94</f>
        <v>0.03</v>
      </c>
      <c r="E94" s="3">
        <f t="shared" si="25"/>
        <v>129315.95743110256</v>
      </c>
      <c r="F94" s="7">
        <f t="shared" si="26"/>
        <v>5.747375885826781</v>
      </c>
      <c r="G94" s="17">
        <f t="shared" si="14"/>
        <v>0</v>
      </c>
      <c r="H94" s="23">
        <f t="shared" si="15"/>
        <v>0</v>
      </c>
      <c r="I94" s="17">
        <f t="shared" si="16"/>
        <v>53.15625</v>
      </c>
      <c r="J94" s="18">
        <f t="shared" si="17"/>
        <v>6.75</v>
      </c>
      <c r="K94" s="23">
        <f t="shared" si="18"/>
        <v>6.377952755905512</v>
      </c>
      <c r="L94" s="39"/>
      <c r="M94" s="3">
        <f t="shared" si="19"/>
        <v>129249.67322834666</v>
      </c>
      <c r="N94" s="7">
        <f t="shared" si="20"/>
        <v>5.744429921259852</v>
      </c>
      <c r="O94" s="1" t="str">
        <f t="shared" si="21"/>
        <v>YES</v>
      </c>
      <c r="P94" s="3">
        <f t="shared" si="22"/>
        <v>0</v>
      </c>
      <c r="Q94" s="3">
        <f t="shared" si="23"/>
        <v>129249.67322834666</v>
      </c>
      <c r="R94" s="45">
        <f t="shared" si="24"/>
        <v>5.744429921259852</v>
      </c>
    </row>
    <row r="95" spans="1:18" ht="12.75">
      <c r="A95" s="24">
        <v>68</v>
      </c>
      <c r="B95" s="1">
        <v>0</v>
      </c>
      <c r="C95" s="7">
        <v>0.43</v>
      </c>
      <c r="D95" s="7">
        <f t="shared" si="27"/>
        <v>0.3225</v>
      </c>
      <c r="E95" s="3">
        <f t="shared" si="25"/>
        <v>129249.67322834666</v>
      </c>
      <c r="F95" s="7">
        <f t="shared" si="26"/>
        <v>5.744429921259852</v>
      </c>
      <c r="G95" s="17">
        <f t="shared" si="14"/>
        <v>0</v>
      </c>
      <c r="H95" s="23">
        <f t="shared" si="15"/>
        <v>0</v>
      </c>
      <c r="I95" s="17">
        <f t="shared" si="16"/>
        <v>571.4296875</v>
      </c>
      <c r="J95" s="18">
        <f t="shared" si="17"/>
        <v>72.5625</v>
      </c>
      <c r="K95" s="23">
        <f t="shared" si="18"/>
        <v>6.377952755905512</v>
      </c>
      <c r="L95" s="39"/>
      <c r="M95" s="3">
        <f t="shared" si="19"/>
        <v>128599.30308809075</v>
      </c>
      <c r="N95" s="7">
        <f t="shared" si="20"/>
        <v>5.715524581692922</v>
      </c>
      <c r="O95" s="1" t="str">
        <f t="shared" si="21"/>
        <v>YES</v>
      </c>
      <c r="P95" s="3">
        <f t="shared" si="22"/>
        <v>0</v>
      </c>
      <c r="Q95" s="3">
        <f t="shared" si="23"/>
        <v>128599.30308809075</v>
      </c>
      <c r="R95" s="45">
        <f t="shared" si="24"/>
        <v>5.715524581692922</v>
      </c>
    </row>
    <row r="96" spans="1:18" ht="12.75">
      <c r="A96" s="24">
        <v>69</v>
      </c>
      <c r="B96" s="1">
        <v>0</v>
      </c>
      <c r="C96" s="7">
        <v>0.2</v>
      </c>
      <c r="D96" s="7">
        <f t="shared" si="27"/>
        <v>0.15000000000000002</v>
      </c>
      <c r="E96" s="3">
        <f t="shared" si="25"/>
        <v>128599.30308809075</v>
      </c>
      <c r="F96" s="7">
        <f t="shared" si="26"/>
        <v>5.715524581692922</v>
      </c>
      <c r="G96" s="17">
        <f t="shared" si="14"/>
        <v>0</v>
      </c>
      <c r="H96" s="23">
        <f t="shared" si="15"/>
        <v>0</v>
      </c>
      <c r="I96" s="17">
        <f t="shared" si="16"/>
        <v>265.78125000000006</v>
      </c>
      <c r="J96" s="18">
        <f t="shared" si="17"/>
        <v>33.75000000000001</v>
      </c>
      <c r="K96" s="23">
        <f t="shared" si="18"/>
        <v>6.377952755905512</v>
      </c>
      <c r="L96" s="39"/>
      <c r="M96" s="3">
        <f t="shared" si="19"/>
        <v>128293.39388533484</v>
      </c>
      <c r="N96" s="7">
        <f t="shared" si="20"/>
        <v>5.701928617125993</v>
      </c>
      <c r="O96" s="1" t="str">
        <f t="shared" si="21"/>
        <v>YES</v>
      </c>
      <c r="P96" s="3">
        <f t="shared" si="22"/>
        <v>0</v>
      </c>
      <c r="Q96" s="3">
        <f t="shared" si="23"/>
        <v>128293.39388533484</v>
      </c>
      <c r="R96" s="45">
        <f t="shared" si="24"/>
        <v>5.701928617125993</v>
      </c>
    </row>
    <row r="97" spans="1:18" ht="12.75">
      <c r="A97" s="24">
        <v>70</v>
      </c>
      <c r="B97" s="1">
        <v>0</v>
      </c>
      <c r="C97" s="7">
        <v>0.19</v>
      </c>
      <c r="D97" s="7">
        <f t="shared" si="27"/>
        <v>0.14250000000000002</v>
      </c>
      <c r="E97" s="3">
        <f t="shared" si="25"/>
        <v>128293.39388533484</v>
      </c>
      <c r="F97" s="7">
        <f t="shared" si="26"/>
        <v>5.701928617125993</v>
      </c>
      <c r="G97" s="17">
        <f t="shared" si="14"/>
        <v>0</v>
      </c>
      <c r="H97" s="23">
        <f t="shared" si="15"/>
        <v>0</v>
      </c>
      <c r="I97" s="17">
        <f t="shared" si="16"/>
        <v>252.49218750000003</v>
      </c>
      <c r="J97" s="18">
        <f t="shared" si="17"/>
        <v>32.06250000000001</v>
      </c>
      <c r="K97" s="23">
        <f t="shared" si="18"/>
        <v>6.377952755905512</v>
      </c>
      <c r="L97" s="39"/>
      <c r="M97" s="3">
        <f t="shared" si="19"/>
        <v>128002.46124507893</v>
      </c>
      <c r="N97" s="7">
        <f t="shared" si="20"/>
        <v>5.6889982775590635</v>
      </c>
      <c r="O97" s="1" t="str">
        <f t="shared" si="21"/>
        <v>YES</v>
      </c>
      <c r="P97" s="3">
        <f t="shared" si="22"/>
        <v>0</v>
      </c>
      <c r="Q97" s="3">
        <f t="shared" si="23"/>
        <v>128002.46124507893</v>
      </c>
      <c r="R97" s="45">
        <f t="shared" si="24"/>
        <v>5.6889982775590635</v>
      </c>
    </row>
    <row r="98" spans="1:18" ht="12.75">
      <c r="A98" s="24">
        <v>71</v>
      </c>
      <c r="B98" s="1">
        <v>0</v>
      </c>
      <c r="C98" s="7">
        <v>0.13</v>
      </c>
      <c r="D98" s="7">
        <f t="shared" si="27"/>
        <v>0.0975</v>
      </c>
      <c r="E98" s="3">
        <f t="shared" si="25"/>
        <v>128002.46124507893</v>
      </c>
      <c r="F98" s="7">
        <f t="shared" si="26"/>
        <v>5.6889982775590635</v>
      </c>
      <c r="G98" s="17">
        <f t="shared" si="14"/>
        <v>0</v>
      </c>
      <c r="H98" s="23">
        <f t="shared" si="15"/>
        <v>0</v>
      </c>
      <c r="I98" s="17">
        <f t="shared" si="16"/>
        <v>172.7578125</v>
      </c>
      <c r="J98" s="18">
        <f t="shared" si="17"/>
        <v>21.9375</v>
      </c>
      <c r="K98" s="23">
        <f t="shared" si="18"/>
        <v>6.377952755905512</v>
      </c>
      <c r="L98" s="39"/>
      <c r="M98" s="3">
        <f t="shared" si="19"/>
        <v>127801.38797982302</v>
      </c>
      <c r="N98" s="7">
        <f t="shared" si="20"/>
        <v>5.680061687992135</v>
      </c>
      <c r="O98" s="1" t="str">
        <f t="shared" si="21"/>
        <v>YES</v>
      </c>
      <c r="P98" s="3">
        <f t="shared" si="22"/>
        <v>0</v>
      </c>
      <c r="Q98" s="3">
        <f t="shared" si="23"/>
        <v>127801.38797982302</v>
      </c>
      <c r="R98" s="45">
        <f t="shared" si="24"/>
        <v>5.680061687992135</v>
      </c>
    </row>
    <row r="99" spans="1:18" ht="12.75">
      <c r="A99" s="24">
        <v>72</v>
      </c>
      <c r="B99" s="1">
        <v>0.22</v>
      </c>
      <c r="C99" s="7">
        <v>0.37</v>
      </c>
      <c r="D99" s="7">
        <f t="shared" si="27"/>
        <v>0.27749999999999997</v>
      </c>
      <c r="E99" s="3">
        <f t="shared" si="25"/>
        <v>127801.38797982302</v>
      </c>
      <c r="F99" s="7">
        <f t="shared" si="26"/>
        <v>5.680061687992135</v>
      </c>
      <c r="G99" s="17">
        <f t="shared" si="14"/>
        <v>412.5</v>
      </c>
      <c r="H99" s="23">
        <f t="shared" si="15"/>
        <v>13176.900000000001</v>
      </c>
      <c r="I99" s="17">
        <f t="shared" si="16"/>
        <v>491.69531249999994</v>
      </c>
      <c r="J99" s="18">
        <f t="shared" si="17"/>
        <v>62.43749999999999</v>
      </c>
      <c r="K99" s="23">
        <f t="shared" si="18"/>
        <v>6.377952755905512</v>
      </c>
      <c r="L99" s="39"/>
      <c r="M99" s="3">
        <f t="shared" si="19"/>
        <v>136125</v>
      </c>
      <c r="N99" s="7">
        <f t="shared" si="20"/>
        <v>6.05</v>
      </c>
      <c r="O99" s="1" t="str">
        <f t="shared" si="21"/>
        <v>YES</v>
      </c>
      <c r="P99" s="3">
        <f t="shared" si="22"/>
        <v>0</v>
      </c>
      <c r="Q99" s="3">
        <f t="shared" si="23"/>
        <v>136125</v>
      </c>
      <c r="R99" s="45">
        <f t="shared" si="24"/>
        <v>6.05</v>
      </c>
    </row>
    <row r="100" spans="1:18" ht="12.75">
      <c r="A100" s="24">
        <v>73</v>
      </c>
      <c r="B100" s="1">
        <v>0.02</v>
      </c>
      <c r="C100" s="7">
        <v>0.05</v>
      </c>
      <c r="D100" s="7">
        <f t="shared" si="27"/>
        <v>0.037500000000000006</v>
      </c>
      <c r="E100" s="3">
        <f t="shared" si="25"/>
        <v>136125</v>
      </c>
      <c r="F100" s="7">
        <f t="shared" si="26"/>
        <v>6.05</v>
      </c>
      <c r="G100" s="17">
        <f t="shared" si="14"/>
        <v>37.5</v>
      </c>
      <c r="H100" s="23">
        <f t="shared" si="15"/>
        <v>0</v>
      </c>
      <c r="I100" s="17">
        <f t="shared" si="16"/>
        <v>66.44531250000001</v>
      </c>
      <c r="J100" s="18">
        <f t="shared" si="17"/>
        <v>8.437500000000002</v>
      </c>
      <c r="K100" s="23">
        <f t="shared" si="18"/>
        <v>6.377952755905512</v>
      </c>
      <c r="L100" s="39"/>
      <c r="M100" s="3">
        <f t="shared" si="19"/>
        <v>136081.2392347441</v>
      </c>
      <c r="N100" s="7">
        <f t="shared" si="20"/>
        <v>6.048055077099738</v>
      </c>
      <c r="O100" s="1" t="str">
        <f t="shared" si="21"/>
        <v>YES</v>
      </c>
      <c r="P100" s="3">
        <f t="shared" si="22"/>
        <v>0</v>
      </c>
      <c r="Q100" s="3">
        <f t="shared" si="23"/>
        <v>136081.2392347441</v>
      </c>
      <c r="R100" s="45">
        <f t="shared" si="24"/>
        <v>6.048055077099738</v>
      </c>
    </row>
    <row r="101" spans="1:18" ht="12.75">
      <c r="A101" s="24">
        <v>74</v>
      </c>
      <c r="B101" s="1">
        <v>0</v>
      </c>
      <c r="C101" s="7">
        <v>0.09</v>
      </c>
      <c r="D101" s="7">
        <f t="shared" si="27"/>
        <v>0.0675</v>
      </c>
      <c r="E101" s="3">
        <f t="shared" si="25"/>
        <v>136081.2392347441</v>
      </c>
      <c r="F101" s="7">
        <f t="shared" si="26"/>
        <v>6.048055077099738</v>
      </c>
      <c r="G101" s="17">
        <f t="shared" si="14"/>
        <v>0</v>
      </c>
      <c r="H101" s="23">
        <f t="shared" si="15"/>
        <v>0</v>
      </c>
      <c r="I101" s="17">
        <f t="shared" si="16"/>
        <v>119.6015625</v>
      </c>
      <c r="J101" s="18">
        <f t="shared" si="17"/>
        <v>15.1875</v>
      </c>
      <c r="K101" s="23">
        <f t="shared" si="18"/>
        <v>6.377952755905512</v>
      </c>
      <c r="L101" s="39"/>
      <c r="M101" s="3">
        <f t="shared" si="19"/>
        <v>135940.0722194882</v>
      </c>
      <c r="N101" s="7">
        <f t="shared" si="20"/>
        <v>6.0417809875328095</v>
      </c>
      <c r="O101" s="1" t="str">
        <f t="shared" si="21"/>
        <v>YES</v>
      </c>
      <c r="P101" s="3">
        <f t="shared" si="22"/>
        <v>0</v>
      </c>
      <c r="Q101" s="3">
        <f t="shared" si="23"/>
        <v>135940.0722194882</v>
      </c>
      <c r="R101" s="45">
        <f t="shared" si="24"/>
        <v>6.0417809875328095</v>
      </c>
    </row>
    <row r="102" spans="1:18" ht="12.75">
      <c r="A102" s="24">
        <v>75</v>
      </c>
      <c r="B102" s="1">
        <v>0</v>
      </c>
      <c r="C102" s="7">
        <v>0.07</v>
      </c>
      <c r="D102" s="7">
        <f t="shared" si="27"/>
        <v>0.052500000000000005</v>
      </c>
      <c r="E102" s="3">
        <f t="shared" si="25"/>
        <v>135940.0722194882</v>
      </c>
      <c r="F102" s="7">
        <f t="shared" si="26"/>
        <v>6.0417809875328095</v>
      </c>
      <c r="G102" s="17">
        <f t="shared" si="14"/>
        <v>0</v>
      </c>
      <c r="H102" s="23">
        <f t="shared" si="15"/>
        <v>0</v>
      </c>
      <c r="I102" s="17">
        <f t="shared" si="16"/>
        <v>93.0234375</v>
      </c>
      <c r="J102" s="18">
        <f t="shared" si="17"/>
        <v>11.8125</v>
      </c>
      <c r="K102" s="23">
        <f t="shared" si="18"/>
        <v>6.377952755905512</v>
      </c>
      <c r="L102" s="39"/>
      <c r="M102" s="3">
        <f t="shared" si="19"/>
        <v>135828.85832923232</v>
      </c>
      <c r="N102" s="7">
        <f t="shared" si="20"/>
        <v>6.036838147965881</v>
      </c>
      <c r="O102" s="1" t="str">
        <f t="shared" si="21"/>
        <v>YES</v>
      </c>
      <c r="P102" s="3">
        <f t="shared" si="22"/>
        <v>0</v>
      </c>
      <c r="Q102" s="3">
        <f t="shared" si="23"/>
        <v>135828.85832923232</v>
      </c>
      <c r="R102" s="45">
        <f t="shared" si="24"/>
        <v>6.036838147965881</v>
      </c>
    </row>
    <row r="103" spans="1:18" ht="12.75">
      <c r="A103" s="24">
        <v>76</v>
      </c>
      <c r="B103" s="1">
        <v>0</v>
      </c>
      <c r="C103" s="7">
        <v>0.15</v>
      </c>
      <c r="D103" s="7">
        <f t="shared" si="27"/>
        <v>0.11249999999999999</v>
      </c>
      <c r="E103" s="3">
        <f t="shared" si="25"/>
        <v>135828.85832923232</v>
      </c>
      <c r="F103" s="7">
        <f t="shared" si="26"/>
        <v>6.036838147965881</v>
      </c>
      <c r="G103" s="17">
        <f t="shared" si="14"/>
        <v>0</v>
      </c>
      <c r="H103" s="23">
        <f t="shared" si="15"/>
        <v>0</v>
      </c>
      <c r="I103" s="17">
        <f t="shared" si="16"/>
        <v>199.3359375</v>
      </c>
      <c r="J103" s="18">
        <f t="shared" si="17"/>
        <v>25.312499999999996</v>
      </c>
      <c r="K103" s="23">
        <f t="shared" si="18"/>
        <v>6.377952755905512</v>
      </c>
      <c r="L103" s="39"/>
      <c r="M103" s="3">
        <f t="shared" si="19"/>
        <v>135597.83193897642</v>
      </c>
      <c r="N103" s="7">
        <f t="shared" si="20"/>
        <v>6.026570308398952</v>
      </c>
      <c r="O103" s="1" t="str">
        <f t="shared" si="21"/>
        <v>YES</v>
      </c>
      <c r="P103" s="3">
        <f t="shared" si="22"/>
        <v>0</v>
      </c>
      <c r="Q103" s="3">
        <f t="shared" si="23"/>
        <v>135597.83193897642</v>
      </c>
      <c r="R103" s="45">
        <f t="shared" si="24"/>
        <v>6.026570308398952</v>
      </c>
    </row>
    <row r="104" spans="1:18" ht="12.75">
      <c r="A104" s="24">
        <v>77</v>
      </c>
      <c r="B104" s="1">
        <v>0</v>
      </c>
      <c r="C104" s="7">
        <v>0.09</v>
      </c>
      <c r="D104" s="7">
        <f t="shared" si="27"/>
        <v>0.0675</v>
      </c>
      <c r="E104" s="3">
        <f t="shared" si="25"/>
        <v>135597.83193897642</v>
      </c>
      <c r="F104" s="7">
        <f t="shared" si="26"/>
        <v>6.026570308398952</v>
      </c>
      <c r="G104" s="17">
        <f t="shared" si="14"/>
        <v>0</v>
      </c>
      <c r="H104" s="23">
        <f t="shared" si="15"/>
        <v>0</v>
      </c>
      <c r="I104" s="17">
        <f t="shared" si="16"/>
        <v>119.6015625</v>
      </c>
      <c r="J104" s="18">
        <f t="shared" si="17"/>
        <v>15.1875</v>
      </c>
      <c r="K104" s="23">
        <f t="shared" si="18"/>
        <v>6.377952755905512</v>
      </c>
      <c r="L104" s="39"/>
      <c r="M104" s="3">
        <f t="shared" si="19"/>
        <v>135456.66492372053</v>
      </c>
      <c r="N104" s="7">
        <f t="shared" si="20"/>
        <v>6.020296218832024</v>
      </c>
      <c r="O104" s="1" t="str">
        <f t="shared" si="21"/>
        <v>YES</v>
      </c>
      <c r="P104" s="3">
        <f t="shared" si="22"/>
        <v>0</v>
      </c>
      <c r="Q104" s="3">
        <f t="shared" si="23"/>
        <v>135456.66492372053</v>
      </c>
      <c r="R104" s="45">
        <f t="shared" si="24"/>
        <v>6.020296218832024</v>
      </c>
    </row>
    <row r="105" spans="1:18" ht="12.75">
      <c r="A105" s="24">
        <v>78</v>
      </c>
      <c r="B105" s="1">
        <v>0</v>
      </c>
      <c r="C105" s="7">
        <v>0.15</v>
      </c>
      <c r="D105" s="7">
        <f t="shared" si="27"/>
        <v>0.11249999999999999</v>
      </c>
      <c r="E105" s="3">
        <f t="shared" si="25"/>
        <v>135456.66492372053</v>
      </c>
      <c r="F105" s="7">
        <f t="shared" si="26"/>
        <v>6.020296218832024</v>
      </c>
      <c r="G105" s="17">
        <f t="shared" si="14"/>
        <v>0</v>
      </c>
      <c r="H105" s="23">
        <f t="shared" si="15"/>
        <v>0</v>
      </c>
      <c r="I105" s="17">
        <f t="shared" si="16"/>
        <v>199.3359375</v>
      </c>
      <c r="J105" s="18">
        <f t="shared" si="17"/>
        <v>25.312499999999996</v>
      </c>
      <c r="K105" s="23">
        <f t="shared" si="18"/>
        <v>6.377952755905512</v>
      </c>
      <c r="L105" s="39"/>
      <c r="M105" s="3">
        <f t="shared" si="19"/>
        <v>135225.63853346463</v>
      </c>
      <c r="N105" s="7">
        <f t="shared" si="20"/>
        <v>6.010028379265095</v>
      </c>
      <c r="O105" s="1" t="str">
        <f t="shared" si="21"/>
        <v>YES</v>
      </c>
      <c r="P105" s="3">
        <f t="shared" si="22"/>
        <v>0</v>
      </c>
      <c r="Q105" s="3">
        <f t="shared" si="23"/>
        <v>135225.63853346463</v>
      </c>
      <c r="R105" s="45">
        <f t="shared" si="24"/>
        <v>6.010028379265095</v>
      </c>
    </row>
    <row r="106" spans="1:18" ht="12.75">
      <c r="A106" s="24">
        <v>79</v>
      </c>
      <c r="B106" s="1">
        <v>0</v>
      </c>
      <c r="C106" s="7">
        <v>0.3</v>
      </c>
      <c r="D106" s="7">
        <f t="shared" si="27"/>
        <v>0.22499999999999998</v>
      </c>
      <c r="E106" s="3">
        <f t="shared" si="25"/>
        <v>135225.63853346463</v>
      </c>
      <c r="F106" s="7">
        <f t="shared" si="26"/>
        <v>6.010028379265095</v>
      </c>
      <c r="G106" s="17">
        <f t="shared" si="14"/>
        <v>0</v>
      </c>
      <c r="H106" s="23">
        <f t="shared" si="15"/>
        <v>0</v>
      </c>
      <c r="I106" s="17">
        <f t="shared" si="16"/>
        <v>398.671875</v>
      </c>
      <c r="J106" s="18">
        <f t="shared" si="17"/>
        <v>50.62499999999999</v>
      </c>
      <c r="K106" s="23">
        <f t="shared" si="18"/>
        <v>6.377952755905512</v>
      </c>
      <c r="L106" s="39"/>
      <c r="M106" s="3">
        <f t="shared" si="19"/>
        <v>134769.96370570874</v>
      </c>
      <c r="N106" s="7">
        <f t="shared" si="20"/>
        <v>5.989776164698166</v>
      </c>
      <c r="O106" s="1" t="str">
        <f t="shared" si="21"/>
        <v>YES</v>
      </c>
      <c r="P106" s="3">
        <f t="shared" si="22"/>
        <v>0</v>
      </c>
      <c r="Q106" s="3">
        <f t="shared" si="23"/>
        <v>134769.96370570874</v>
      </c>
      <c r="R106" s="45">
        <f t="shared" si="24"/>
        <v>5.989776164698166</v>
      </c>
    </row>
    <row r="107" spans="1:18" ht="12.75">
      <c r="A107" s="24">
        <v>80</v>
      </c>
      <c r="B107" s="1">
        <v>0</v>
      </c>
      <c r="C107" s="7">
        <v>0.15</v>
      </c>
      <c r="D107" s="7">
        <f t="shared" si="27"/>
        <v>0.11249999999999999</v>
      </c>
      <c r="E107" s="3">
        <f t="shared" si="25"/>
        <v>134769.96370570874</v>
      </c>
      <c r="F107" s="7">
        <f t="shared" si="26"/>
        <v>5.989776164698166</v>
      </c>
      <c r="G107" s="17">
        <f t="shared" si="14"/>
        <v>0</v>
      </c>
      <c r="H107" s="23">
        <f t="shared" si="15"/>
        <v>0</v>
      </c>
      <c r="I107" s="17">
        <f t="shared" si="16"/>
        <v>199.3359375</v>
      </c>
      <c r="J107" s="18">
        <f t="shared" si="17"/>
        <v>25.312499999999996</v>
      </c>
      <c r="K107" s="23">
        <f t="shared" si="18"/>
        <v>6.377952755905512</v>
      </c>
      <c r="L107" s="39"/>
      <c r="M107" s="3">
        <f t="shared" si="19"/>
        <v>134538.93731545284</v>
      </c>
      <c r="N107" s="7">
        <f t="shared" si="20"/>
        <v>5.9795083251312375</v>
      </c>
      <c r="O107" s="1" t="str">
        <f t="shared" si="21"/>
        <v>YES</v>
      </c>
      <c r="P107" s="3">
        <f t="shared" si="22"/>
        <v>0</v>
      </c>
      <c r="Q107" s="3">
        <f t="shared" si="23"/>
        <v>134538.93731545284</v>
      </c>
      <c r="R107" s="45">
        <f t="shared" si="24"/>
        <v>5.9795083251312375</v>
      </c>
    </row>
    <row r="108" spans="1:18" ht="12.75">
      <c r="A108" s="24">
        <v>81</v>
      </c>
      <c r="B108" s="1">
        <v>0.02</v>
      </c>
      <c r="C108" s="7">
        <v>0.13</v>
      </c>
      <c r="D108" s="7">
        <f t="shared" si="27"/>
        <v>0.0975</v>
      </c>
      <c r="E108" s="3">
        <f t="shared" si="25"/>
        <v>134538.93731545284</v>
      </c>
      <c r="F108" s="7">
        <f t="shared" si="26"/>
        <v>5.9795083251312375</v>
      </c>
      <c r="G108" s="17">
        <f t="shared" si="14"/>
        <v>37.5</v>
      </c>
      <c r="H108" s="23">
        <f t="shared" si="15"/>
        <v>0</v>
      </c>
      <c r="I108" s="17">
        <f t="shared" si="16"/>
        <v>172.7578125</v>
      </c>
      <c r="J108" s="18">
        <f t="shared" si="17"/>
        <v>21.9375</v>
      </c>
      <c r="K108" s="23">
        <f t="shared" si="18"/>
        <v>6.377952755905512</v>
      </c>
      <c r="L108" s="39"/>
      <c r="M108" s="3">
        <f t="shared" si="19"/>
        <v>134375.36405019695</v>
      </c>
      <c r="N108" s="7">
        <f t="shared" si="20"/>
        <v>5.972238402230976</v>
      </c>
      <c r="O108" s="1" t="str">
        <f t="shared" si="21"/>
        <v>YES</v>
      </c>
      <c r="P108" s="3">
        <f t="shared" si="22"/>
        <v>0</v>
      </c>
      <c r="Q108" s="3">
        <f t="shared" si="23"/>
        <v>134375.36405019695</v>
      </c>
      <c r="R108" s="45">
        <f t="shared" si="24"/>
        <v>5.972238402230976</v>
      </c>
    </row>
    <row r="109" spans="1:18" ht="12.75">
      <c r="A109" s="24">
        <v>82</v>
      </c>
      <c r="B109" s="1">
        <v>0</v>
      </c>
      <c r="C109" s="7">
        <v>0.1</v>
      </c>
      <c r="D109" s="7">
        <f t="shared" si="27"/>
        <v>0.07500000000000001</v>
      </c>
      <c r="E109" s="3">
        <f t="shared" si="25"/>
        <v>134375.36405019695</v>
      </c>
      <c r="F109" s="7">
        <f t="shared" si="26"/>
        <v>5.972238402230976</v>
      </c>
      <c r="G109" s="17">
        <f t="shared" si="14"/>
        <v>0</v>
      </c>
      <c r="H109" s="23">
        <f t="shared" si="15"/>
        <v>0</v>
      </c>
      <c r="I109" s="17">
        <f t="shared" si="16"/>
        <v>132.89062500000003</v>
      </c>
      <c r="J109" s="18">
        <f t="shared" si="17"/>
        <v>16.875000000000004</v>
      </c>
      <c r="K109" s="23">
        <f t="shared" si="18"/>
        <v>6.377952755905512</v>
      </c>
      <c r="L109" s="39"/>
      <c r="M109" s="3">
        <f t="shared" si="19"/>
        <v>134219.22047244105</v>
      </c>
      <c r="N109" s="7">
        <f t="shared" si="20"/>
        <v>5.965298687664047</v>
      </c>
      <c r="O109" s="1" t="str">
        <f t="shared" si="21"/>
        <v>YES</v>
      </c>
      <c r="P109" s="3">
        <f t="shared" si="22"/>
        <v>0</v>
      </c>
      <c r="Q109" s="3">
        <f t="shared" si="23"/>
        <v>134219.22047244105</v>
      </c>
      <c r="R109" s="45">
        <f t="shared" si="24"/>
        <v>5.965298687664047</v>
      </c>
    </row>
    <row r="110" spans="1:18" ht="12.75">
      <c r="A110" s="24">
        <v>83</v>
      </c>
      <c r="B110" s="1">
        <v>0</v>
      </c>
      <c r="C110" s="7">
        <v>0.17</v>
      </c>
      <c r="D110" s="7">
        <f t="shared" si="27"/>
        <v>0.1275</v>
      </c>
      <c r="E110" s="3">
        <f t="shared" si="25"/>
        <v>134219.22047244105</v>
      </c>
      <c r="F110" s="7">
        <f t="shared" si="26"/>
        <v>5.965298687664047</v>
      </c>
      <c r="G110" s="17">
        <f t="shared" si="14"/>
        <v>0</v>
      </c>
      <c r="H110" s="23">
        <f t="shared" si="15"/>
        <v>0</v>
      </c>
      <c r="I110" s="17">
        <f t="shared" si="16"/>
        <v>225.9140625</v>
      </c>
      <c r="J110" s="18">
        <f t="shared" si="17"/>
        <v>28.6875</v>
      </c>
      <c r="K110" s="23">
        <f t="shared" si="18"/>
        <v>6.377952755905512</v>
      </c>
      <c r="L110" s="39"/>
      <c r="M110" s="3">
        <f t="shared" si="19"/>
        <v>133958.24095718516</v>
      </c>
      <c r="N110" s="7">
        <f t="shared" si="20"/>
        <v>5.953699598097118</v>
      </c>
      <c r="O110" s="1" t="str">
        <f t="shared" si="21"/>
        <v>YES</v>
      </c>
      <c r="P110" s="3">
        <f t="shared" si="22"/>
        <v>0</v>
      </c>
      <c r="Q110" s="3">
        <f t="shared" si="23"/>
        <v>133958.24095718516</v>
      </c>
      <c r="R110" s="45">
        <f t="shared" si="24"/>
        <v>5.953699598097118</v>
      </c>
    </row>
    <row r="111" spans="1:18" ht="12.75">
      <c r="A111" s="24">
        <v>84</v>
      </c>
      <c r="B111" s="1">
        <v>0</v>
      </c>
      <c r="C111" s="7">
        <v>0.14</v>
      </c>
      <c r="D111" s="7">
        <f t="shared" si="27"/>
        <v>0.10500000000000001</v>
      </c>
      <c r="E111" s="3">
        <f t="shared" si="25"/>
        <v>133958.24095718516</v>
      </c>
      <c r="F111" s="7">
        <f t="shared" si="26"/>
        <v>5.953699598097118</v>
      </c>
      <c r="G111" s="17">
        <f t="shared" si="14"/>
        <v>0</v>
      </c>
      <c r="H111" s="23">
        <f t="shared" si="15"/>
        <v>0</v>
      </c>
      <c r="I111" s="17">
        <f t="shared" si="16"/>
        <v>186.046875</v>
      </c>
      <c r="J111" s="18">
        <f t="shared" si="17"/>
        <v>23.625</v>
      </c>
      <c r="K111" s="23">
        <f t="shared" si="18"/>
        <v>6.377952755905512</v>
      </c>
      <c r="L111" s="39"/>
      <c r="M111" s="3">
        <f t="shared" si="19"/>
        <v>133742.19112942927</v>
      </c>
      <c r="N111" s="7">
        <f t="shared" si="20"/>
        <v>5.94409738353019</v>
      </c>
      <c r="O111" s="1" t="str">
        <f t="shared" si="21"/>
        <v>YES</v>
      </c>
      <c r="P111" s="3">
        <f t="shared" si="22"/>
        <v>0</v>
      </c>
      <c r="Q111" s="3">
        <f t="shared" si="23"/>
        <v>133742.19112942927</v>
      </c>
      <c r="R111" s="45">
        <f t="shared" si="24"/>
        <v>5.94409738353019</v>
      </c>
    </row>
    <row r="112" spans="1:18" ht="12.75">
      <c r="A112" s="24">
        <v>85</v>
      </c>
      <c r="B112" s="1">
        <v>0</v>
      </c>
      <c r="C112" s="7">
        <v>0.14</v>
      </c>
      <c r="D112" s="7">
        <f t="shared" si="27"/>
        <v>0.10500000000000001</v>
      </c>
      <c r="E112" s="3">
        <f t="shared" si="25"/>
        <v>133742.19112942927</v>
      </c>
      <c r="F112" s="7">
        <f t="shared" si="26"/>
        <v>5.94409738353019</v>
      </c>
      <c r="G112" s="17">
        <f t="shared" si="14"/>
        <v>0</v>
      </c>
      <c r="H112" s="23">
        <f t="shared" si="15"/>
        <v>0</v>
      </c>
      <c r="I112" s="17">
        <f t="shared" si="16"/>
        <v>186.046875</v>
      </c>
      <c r="J112" s="18">
        <f t="shared" si="17"/>
        <v>23.625</v>
      </c>
      <c r="K112" s="23">
        <f t="shared" si="18"/>
        <v>6.377952755905512</v>
      </c>
      <c r="L112" s="39"/>
      <c r="M112" s="3">
        <f t="shared" si="19"/>
        <v>133526.14130167337</v>
      </c>
      <c r="N112" s="7">
        <f t="shared" si="20"/>
        <v>5.934495168963261</v>
      </c>
      <c r="O112" s="1" t="str">
        <f t="shared" si="21"/>
        <v>YES</v>
      </c>
      <c r="P112" s="3">
        <f t="shared" si="22"/>
        <v>0</v>
      </c>
      <c r="Q112" s="3">
        <f t="shared" si="23"/>
        <v>133526.14130167337</v>
      </c>
      <c r="R112" s="45">
        <f t="shared" si="24"/>
        <v>5.934495168963261</v>
      </c>
    </row>
    <row r="113" spans="1:18" ht="12.75">
      <c r="A113" s="24">
        <v>86</v>
      </c>
      <c r="B113" s="1">
        <v>0</v>
      </c>
      <c r="C113" s="7">
        <v>0.32</v>
      </c>
      <c r="D113" s="7">
        <f t="shared" si="27"/>
        <v>0.24</v>
      </c>
      <c r="E113" s="3">
        <f t="shared" si="25"/>
        <v>133526.14130167337</v>
      </c>
      <c r="F113" s="7">
        <f t="shared" si="26"/>
        <v>5.934495168963261</v>
      </c>
      <c r="G113" s="17">
        <f t="shared" si="14"/>
        <v>0</v>
      </c>
      <c r="H113" s="23">
        <f t="shared" si="15"/>
        <v>0</v>
      </c>
      <c r="I113" s="17">
        <f t="shared" si="16"/>
        <v>425.25</v>
      </c>
      <c r="J113" s="18">
        <f t="shared" si="17"/>
        <v>54</v>
      </c>
      <c r="K113" s="23">
        <f t="shared" si="18"/>
        <v>6.377952755905512</v>
      </c>
      <c r="L113" s="39"/>
      <c r="M113" s="3">
        <f t="shared" si="19"/>
        <v>133040.51334891748</v>
      </c>
      <c r="N113" s="7">
        <f t="shared" si="20"/>
        <v>5.912911704396333</v>
      </c>
      <c r="O113" s="1" t="str">
        <f t="shared" si="21"/>
        <v>YES</v>
      </c>
      <c r="P113" s="3">
        <f t="shared" si="22"/>
        <v>0</v>
      </c>
      <c r="Q113" s="3">
        <f t="shared" si="23"/>
        <v>133040.51334891748</v>
      </c>
      <c r="R113" s="45">
        <f t="shared" si="24"/>
        <v>5.912911704396333</v>
      </c>
    </row>
    <row r="114" spans="1:18" ht="12.75">
      <c r="A114" s="24">
        <v>87</v>
      </c>
      <c r="B114" s="1">
        <v>0</v>
      </c>
      <c r="C114" s="7">
        <v>0.29</v>
      </c>
      <c r="D114" s="7">
        <f t="shared" si="27"/>
        <v>0.21749999999999997</v>
      </c>
      <c r="E114" s="3">
        <f t="shared" si="25"/>
        <v>133040.51334891748</v>
      </c>
      <c r="F114" s="7">
        <f t="shared" si="26"/>
        <v>5.912911704396333</v>
      </c>
      <c r="G114" s="17">
        <f t="shared" si="14"/>
        <v>0</v>
      </c>
      <c r="H114" s="23">
        <f t="shared" si="15"/>
        <v>0</v>
      </c>
      <c r="I114" s="17">
        <f t="shared" si="16"/>
        <v>385.38281249999994</v>
      </c>
      <c r="J114" s="18">
        <f t="shared" si="17"/>
        <v>48.93749999999999</v>
      </c>
      <c r="K114" s="23">
        <f t="shared" si="18"/>
        <v>6.377952755905512</v>
      </c>
      <c r="L114" s="39"/>
      <c r="M114" s="3">
        <f t="shared" si="19"/>
        <v>132599.81508366158</v>
      </c>
      <c r="N114" s="7">
        <f t="shared" si="20"/>
        <v>5.893325114829404</v>
      </c>
      <c r="O114" s="1" t="str">
        <f t="shared" si="21"/>
        <v>YES</v>
      </c>
      <c r="P114" s="3">
        <f t="shared" si="22"/>
        <v>0</v>
      </c>
      <c r="Q114" s="3">
        <f t="shared" si="23"/>
        <v>132599.81508366158</v>
      </c>
      <c r="R114" s="45">
        <f t="shared" si="24"/>
        <v>5.893325114829404</v>
      </c>
    </row>
    <row r="115" spans="1:18" ht="12.75">
      <c r="A115" s="24">
        <v>88</v>
      </c>
      <c r="B115" s="1">
        <v>0</v>
      </c>
      <c r="C115" s="7">
        <v>0.29</v>
      </c>
      <c r="D115" s="7">
        <f t="shared" si="27"/>
        <v>0.21749999999999997</v>
      </c>
      <c r="E115" s="3">
        <f t="shared" si="25"/>
        <v>132599.81508366158</v>
      </c>
      <c r="F115" s="7">
        <f t="shared" si="26"/>
        <v>5.893325114829404</v>
      </c>
      <c r="G115" s="17">
        <f t="shared" si="14"/>
        <v>0</v>
      </c>
      <c r="H115" s="23">
        <f t="shared" si="15"/>
        <v>0</v>
      </c>
      <c r="I115" s="17">
        <f t="shared" si="16"/>
        <v>385.38281249999994</v>
      </c>
      <c r="J115" s="18">
        <f t="shared" si="17"/>
        <v>48.93749999999999</v>
      </c>
      <c r="K115" s="23">
        <f t="shared" si="18"/>
        <v>6.377952755905512</v>
      </c>
      <c r="L115" s="39"/>
      <c r="M115" s="3">
        <f t="shared" si="19"/>
        <v>132159.1168184057</v>
      </c>
      <c r="N115" s="7">
        <f t="shared" si="20"/>
        <v>5.873738525262475</v>
      </c>
      <c r="O115" s="1" t="str">
        <f t="shared" si="21"/>
        <v>YES</v>
      </c>
      <c r="P115" s="3">
        <f t="shared" si="22"/>
        <v>0</v>
      </c>
      <c r="Q115" s="3">
        <f t="shared" si="23"/>
        <v>132159.1168184057</v>
      </c>
      <c r="R115" s="45">
        <f t="shared" si="24"/>
        <v>5.873738525262475</v>
      </c>
    </row>
    <row r="116" spans="1:18" ht="12.75">
      <c r="A116" s="24">
        <v>89</v>
      </c>
      <c r="B116" s="1">
        <v>0</v>
      </c>
      <c r="C116" s="7">
        <v>0.29</v>
      </c>
      <c r="D116" s="7">
        <f t="shared" si="27"/>
        <v>0.21749999999999997</v>
      </c>
      <c r="E116" s="3">
        <f t="shared" si="25"/>
        <v>132159.1168184057</v>
      </c>
      <c r="F116" s="7">
        <f t="shared" si="26"/>
        <v>5.873738525262475</v>
      </c>
      <c r="G116" s="17">
        <f t="shared" si="14"/>
        <v>0</v>
      </c>
      <c r="H116" s="23">
        <f t="shared" si="15"/>
        <v>0</v>
      </c>
      <c r="I116" s="17">
        <f t="shared" si="16"/>
        <v>385.38281249999994</v>
      </c>
      <c r="J116" s="18">
        <f t="shared" si="17"/>
        <v>48.93749999999999</v>
      </c>
      <c r="K116" s="23">
        <f t="shared" si="18"/>
        <v>6.377952755905512</v>
      </c>
      <c r="L116" s="39"/>
      <c r="M116" s="3">
        <f t="shared" si="19"/>
        <v>131718.4185531498</v>
      </c>
      <c r="N116" s="7">
        <f t="shared" si="20"/>
        <v>5.854151935695547</v>
      </c>
      <c r="O116" s="1" t="str">
        <f t="shared" si="21"/>
        <v>YES</v>
      </c>
      <c r="P116" s="3">
        <f t="shared" si="22"/>
        <v>0</v>
      </c>
      <c r="Q116" s="3">
        <f t="shared" si="23"/>
        <v>131718.4185531498</v>
      </c>
      <c r="R116" s="45">
        <f t="shared" si="24"/>
        <v>5.854151935695547</v>
      </c>
    </row>
    <row r="117" spans="1:18" ht="12.75">
      <c r="A117" s="24">
        <v>90</v>
      </c>
      <c r="B117" s="1">
        <v>0</v>
      </c>
      <c r="C117" s="7">
        <v>0.34</v>
      </c>
      <c r="D117" s="7">
        <f t="shared" si="27"/>
        <v>0.255</v>
      </c>
      <c r="E117" s="3">
        <f t="shared" si="25"/>
        <v>131718.4185531498</v>
      </c>
      <c r="F117" s="7">
        <f t="shared" si="26"/>
        <v>5.854151935695547</v>
      </c>
      <c r="G117" s="17">
        <f t="shared" si="14"/>
        <v>0</v>
      </c>
      <c r="H117" s="23">
        <f t="shared" si="15"/>
        <v>0</v>
      </c>
      <c r="I117" s="17">
        <f t="shared" si="16"/>
        <v>451.828125</v>
      </c>
      <c r="J117" s="18">
        <f t="shared" si="17"/>
        <v>57.375</v>
      </c>
      <c r="K117" s="23">
        <f t="shared" si="18"/>
        <v>6.377952755905512</v>
      </c>
      <c r="L117" s="39"/>
      <c r="M117" s="3">
        <f t="shared" si="19"/>
        <v>131202.8374753939</v>
      </c>
      <c r="N117" s="7">
        <f t="shared" si="20"/>
        <v>5.831237221128617</v>
      </c>
      <c r="O117" s="1" t="str">
        <f t="shared" si="21"/>
        <v>YES</v>
      </c>
      <c r="P117" s="3">
        <f t="shared" si="22"/>
        <v>0</v>
      </c>
      <c r="Q117" s="3">
        <f t="shared" si="23"/>
        <v>131202.8374753939</v>
      </c>
      <c r="R117" s="45">
        <f t="shared" si="24"/>
        <v>5.831237221128617</v>
      </c>
    </row>
    <row r="118" spans="1:18" ht="12.75">
      <c r="A118" s="24">
        <v>91</v>
      </c>
      <c r="B118" s="1">
        <v>0</v>
      </c>
      <c r="C118" s="7">
        <v>0.27</v>
      </c>
      <c r="D118" s="7">
        <f t="shared" si="27"/>
        <v>0.2025</v>
      </c>
      <c r="E118" s="3">
        <f t="shared" si="25"/>
        <v>131202.8374753939</v>
      </c>
      <c r="F118" s="7">
        <f t="shared" si="26"/>
        <v>5.831237221128617</v>
      </c>
      <c r="G118" s="17">
        <f t="shared" si="14"/>
        <v>0</v>
      </c>
      <c r="H118" s="23">
        <f t="shared" si="15"/>
        <v>0</v>
      </c>
      <c r="I118" s="17">
        <f t="shared" si="16"/>
        <v>358.8046875</v>
      </c>
      <c r="J118" s="18">
        <f t="shared" si="17"/>
        <v>45.5625</v>
      </c>
      <c r="K118" s="23">
        <f t="shared" si="18"/>
        <v>6.377952755905512</v>
      </c>
      <c r="L118" s="39"/>
      <c r="M118" s="3">
        <f t="shared" si="19"/>
        <v>130792.09233513799</v>
      </c>
      <c r="N118" s="7">
        <f t="shared" si="20"/>
        <v>5.812981881561688</v>
      </c>
      <c r="O118" s="1" t="str">
        <f t="shared" si="21"/>
        <v>YES</v>
      </c>
      <c r="P118" s="3">
        <f t="shared" si="22"/>
        <v>0</v>
      </c>
      <c r="Q118" s="3">
        <f t="shared" si="23"/>
        <v>130792.09233513799</v>
      </c>
      <c r="R118" s="45">
        <f t="shared" si="24"/>
        <v>5.812981881561688</v>
      </c>
    </row>
    <row r="119" spans="1:18" ht="12.75">
      <c r="A119" s="24">
        <v>92</v>
      </c>
      <c r="B119" s="1">
        <v>0</v>
      </c>
      <c r="C119" s="7">
        <v>0.14</v>
      </c>
      <c r="D119" s="7">
        <f t="shared" si="27"/>
        <v>0.10500000000000001</v>
      </c>
      <c r="E119" s="3">
        <f t="shared" si="25"/>
        <v>130792.09233513799</v>
      </c>
      <c r="F119" s="7">
        <f t="shared" si="26"/>
        <v>5.812981881561688</v>
      </c>
      <c r="G119" s="17">
        <f t="shared" si="14"/>
        <v>0</v>
      </c>
      <c r="H119" s="23">
        <f t="shared" si="15"/>
        <v>0</v>
      </c>
      <c r="I119" s="17">
        <f t="shared" si="16"/>
        <v>186.046875</v>
      </c>
      <c r="J119" s="18">
        <f t="shared" si="17"/>
        <v>23.625</v>
      </c>
      <c r="K119" s="23">
        <f t="shared" si="18"/>
        <v>6.377952755905512</v>
      </c>
      <c r="L119" s="39"/>
      <c r="M119" s="3">
        <f t="shared" si="19"/>
        <v>130576.04250738208</v>
      </c>
      <c r="N119" s="7">
        <f t="shared" si="20"/>
        <v>5.8033796669947595</v>
      </c>
      <c r="O119" s="1" t="str">
        <f t="shared" si="21"/>
        <v>YES</v>
      </c>
      <c r="P119" s="3">
        <f t="shared" si="22"/>
        <v>0</v>
      </c>
      <c r="Q119" s="3">
        <f t="shared" si="23"/>
        <v>130576.04250738208</v>
      </c>
      <c r="R119" s="45">
        <f t="shared" si="24"/>
        <v>5.8033796669947595</v>
      </c>
    </row>
    <row r="120" spans="1:18" ht="12.75">
      <c r="A120" s="24">
        <v>93</v>
      </c>
      <c r="B120" s="1">
        <v>0</v>
      </c>
      <c r="C120" s="7">
        <v>0.18</v>
      </c>
      <c r="D120" s="7">
        <f t="shared" si="27"/>
        <v>0.135</v>
      </c>
      <c r="E120" s="3">
        <f t="shared" si="25"/>
        <v>130576.04250738208</v>
      </c>
      <c r="F120" s="7">
        <f t="shared" si="26"/>
        <v>5.8033796669947595</v>
      </c>
      <c r="G120" s="17">
        <f t="shared" si="14"/>
        <v>0</v>
      </c>
      <c r="H120" s="23">
        <f t="shared" si="15"/>
        <v>0</v>
      </c>
      <c r="I120" s="17">
        <f t="shared" si="16"/>
        <v>239.203125</v>
      </c>
      <c r="J120" s="18">
        <f t="shared" si="17"/>
        <v>30.375</v>
      </c>
      <c r="K120" s="23">
        <f t="shared" si="18"/>
        <v>6.377952755905512</v>
      </c>
      <c r="L120" s="39"/>
      <c r="M120" s="3">
        <f t="shared" si="19"/>
        <v>130300.08642962617</v>
      </c>
      <c r="N120" s="7">
        <f t="shared" si="20"/>
        <v>5.79111495242783</v>
      </c>
      <c r="O120" s="1" t="str">
        <f t="shared" si="21"/>
        <v>YES</v>
      </c>
      <c r="P120" s="3">
        <f t="shared" si="22"/>
        <v>0</v>
      </c>
      <c r="Q120" s="3">
        <f t="shared" si="23"/>
        <v>130300.08642962617</v>
      </c>
      <c r="R120" s="45">
        <f t="shared" si="24"/>
        <v>5.79111495242783</v>
      </c>
    </row>
    <row r="121" spans="1:18" ht="12.75">
      <c r="A121" s="24">
        <v>94</v>
      </c>
      <c r="B121" s="1">
        <v>0</v>
      </c>
      <c r="C121" s="7">
        <v>0.16</v>
      </c>
      <c r="D121" s="7">
        <f t="shared" si="27"/>
        <v>0.12</v>
      </c>
      <c r="E121" s="3">
        <f t="shared" si="25"/>
        <v>130300.08642962617</v>
      </c>
      <c r="F121" s="7">
        <f t="shared" si="26"/>
        <v>5.79111495242783</v>
      </c>
      <c r="G121" s="17">
        <f t="shared" si="14"/>
        <v>0</v>
      </c>
      <c r="H121" s="23">
        <f t="shared" si="15"/>
        <v>0</v>
      </c>
      <c r="I121" s="17">
        <f t="shared" si="16"/>
        <v>212.625</v>
      </c>
      <c r="J121" s="18">
        <f t="shared" si="17"/>
        <v>27</v>
      </c>
      <c r="K121" s="23">
        <f t="shared" si="18"/>
        <v>6.377952755905512</v>
      </c>
      <c r="L121" s="39"/>
      <c r="M121" s="3">
        <f t="shared" si="19"/>
        <v>130054.08347687026</v>
      </c>
      <c r="N121" s="7">
        <f t="shared" si="20"/>
        <v>5.780181487860901</v>
      </c>
      <c r="O121" s="1" t="str">
        <f t="shared" si="21"/>
        <v>YES</v>
      </c>
      <c r="P121" s="3">
        <f t="shared" si="22"/>
        <v>0</v>
      </c>
      <c r="Q121" s="3">
        <f t="shared" si="23"/>
        <v>130054.08347687026</v>
      </c>
      <c r="R121" s="45">
        <f t="shared" si="24"/>
        <v>5.780181487860901</v>
      </c>
    </row>
    <row r="122" spans="1:18" ht="12.75">
      <c r="A122" s="24">
        <v>95</v>
      </c>
      <c r="B122" s="1">
        <v>0</v>
      </c>
      <c r="C122" s="7">
        <v>0.21</v>
      </c>
      <c r="D122" s="7">
        <f t="shared" si="27"/>
        <v>0.1575</v>
      </c>
      <c r="E122" s="3">
        <f t="shared" si="25"/>
        <v>130054.08347687026</v>
      </c>
      <c r="F122" s="7">
        <f t="shared" si="26"/>
        <v>5.780181487860901</v>
      </c>
      <c r="G122" s="17">
        <f t="shared" si="14"/>
        <v>0</v>
      </c>
      <c r="H122" s="23">
        <f t="shared" si="15"/>
        <v>0</v>
      </c>
      <c r="I122" s="17">
        <f t="shared" si="16"/>
        <v>279.0703125</v>
      </c>
      <c r="J122" s="18">
        <f t="shared" si="17"/>
        <v>35.4375</v>
      </c>
      <c r="K122" s="23">
        <f t="shared" si="18"/>
        <v>6.377952755905512</v>
      </c>
      <c r="L122" s="39"/>
      <c r="M122" s="3">
        <f t="shared" si="19"/>
        <v>129733.19771161435</v>
      </c>
      <c r="N122" s="7">
        <f t="shared" si="20"/>
        <v>5.765919898293971</v>
      </c>
      <c r="O122" s="1" t="str">
        <f t="shared" si="21"/>
        <v>YES</v>
      </c>
      <c r="P122" s="3">
        <f t="shared" si="22"/>
        <v>0</v>
      </c>
      <c r="Q122" s="3">
        <f t="shared" si="23"/>
        <v>129733.19771161435</v>
      </c>
      <c r="R122" s="45">
        <f t="shared" si="24"/>
        <v>5.765919898293971</v>
      </c>
    </row>
    <row r="123" spans="1:18" ht="12.75">
      <c r="A123" s="24">
        <v>96</v>
      </c>
      <c r="B123" s="1">
        <v>0</v>
      </c>
      <c r="C123" s="7">
        <v>0.15</v>
      </c>
      <c r="D123" s="7">
        <f t="shared" si="27"/>
        <v>0.11249999999999999</v>
      </c>
      <c r="E123" s="3">
        <f t="shared" si="25"/>
        <v>129733.19771161435</v>
      </c>
      <c r="F123" s="7">
        <f t="shared" si="26"/>
        <v>5.765919898293971</v>
      </c>
      <c r="G123" s="17">
        <f t="shared" si="14"/>
        <v>0</v>
      </c>
      <c r="H123" s="23">
        <f t="shared" si="15"/>
        <v>0</v>
      </c>
      <c r="I123" s="17">
        <f t="shared" si="16"/>
        <v>199.3359375</v>
      </c>
      <c r="J123" s="18">
        <f t="shared" si="17"/>
        <v>25.312499999999996</v>
      </c>
      <c r="K123" s="23">
        <f t="shared" si="18"/>
        <v>6.377952755905512</v>
      </c>
      <c r="L123" s="39"/>
      <c r="M123" s="3">
        <f t="shared" si="19"/>
        <v>129502.17132135844</v>
      </c>
      <c r="N123" s="7">
        <f t="shared" si="20"/>
        <v>5.755652058727042</v>
      </c>
      <c r="O123" s="1" t="str">
        <f t="shared" si="21"/>
        <v>YES</v>
      </c>
      <c r="P123" s="3">
        <f t="shared" si="22"/>
        <v>0</v>
      </c>
      <c r="Q123" s="3">
        <f t="shared" si="23"/>
        <v>129502.17132135844</v>
      </c>
      <c r="R123" s="45">
        <f t="shared" si="24"/>
        <v>5.755652058727042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27"/>
        <v>0.11249999999999999</v>
      </c>
      <c r="E124" s="3">
        <f t="shared" si="25"/>
        <v>129502.17132135844</v>
      </c>
      <c r="F124" s="7">
        <f t="shared" si="26"/>
        <v>5.755652058727042</v>
      </c>
      <c r="G124" s="17">
        <f t="shared" si="14"/>
        <v>0</v>
      </c>
      <c r="H124" s="23">
        <f t="shared" si="15"/>
        <v>0</v>
      </c>
      <c r="I124" s="17">
        <f t="shared" si="16"/>
        <v>199.3359375</v>
      </c>
      <c r="J124" s="18">
        <f t="shared" si="17"/>
        <v>25.312499999999996</v>
      </c>
      <c r="K124" s="23">
        <f t="shared" si="18"/>
        <v>6.377952755905512</v>
      </c>
      <c r="L124" s="39"/>
      <c r="M124" s="3">
        <f t="shared" si="19"/>
        <v>129271.14493110254</v>
      </c>
      <c r="N124" s="7">
        <f t="shared" si="20"/>
        <v>5.745384219160113</v>
      </c>
      <c r="O124" s="1" t="str">
        <f t="shared" si="21"/>
        <v>YES</v>
      </c>
      <c r="P124" s="3">
        <f t="shared" si="22"/>
        <v>0</v>
      </c>
      <c r="Q124" s="3">
        <f t="shared" si="23"/>
        <v>129271.14493110254</v>
      </c>
      <c r="R124" s="45">
        <f t="shared" si="24"/>
        <v>5.745384219160113</v>
      </c>
    </row>
    <row r="125" spans="1:18" ht="12.75">
      <c r="A125" s="24">
        <v>98</v>
      </c>
      <c r="B125" s="1">
        <v>0</v>
      </c>
      <c r="C125" s="7">
        <v>0.47</v>
      </c>
      <c r="D125" s="7">
        <f t="shared" si="27"/>
        <v>0.3525</v>
      </c>
      <c r="E125" s="3">
        <f t="shared" si="25"/>
        <v>129271.14493110254</v>
      </c>
      <c r="F125" s="7">
        <f t="shared" si="26"/>
        <v>5.745384219160113</v>
      </c>
      <c r="G125" s="17">
        <f t="shared" si="14"/>
        <v>0</v>
      </c>
      <c r="H125" s="23">
        <f t="shared" si="15"/>
        <v>0</v>
      </c>
      <c r="I125" s="17">
        <f t="shared" si="16"/>
        <v>624.5859375</v>
      </c>
      <c r="J125" s="18">
        <f t="shared" si="17"/>
        <v>79.3125</v>
      </c>
      <c r="K125" s="23">
        <f t="shared" si="18"/>
        <v>6.377952755905512</v>
      </c>
      <c r="L125" s="39"/>
      <c r="M125" s="3">
        <f t="shared" si="19"/>
        <v>128560.86854084663</v>
      </c>
      <c r="N125" s="7">
        <f t="shared" si="20"/>
        <v>5.713816379593183</v>
      </c>
      <c r="O125" s="1" t="str">
        <f t="shared" si="21"/>
        <v>YES</v>
      </c>
      <c r="P125" s="3">
        <f t="shared" si="22"/>
        <v>0</v>
      </c>
      <c r="Q125" s="3">
        <f t="shared" si="23"/>
        <v>128560.86854084663</v>
      </c>
      <c r="R125" s="45">
        <f t="shared" si="24"/>
        <v>5.713816379593183</v>
      </c>
    </row>
    <row r="126" spans="1:18" ht="12.75">
      <c r="A126" s="24">
        <v>99</v>
      </c>
      <c r="B126" s="1">
        <v>0</v>
      </c>
      <c r="C126" s="7">
        <v>0.16</v>
      </c>
      <c r="D126" s="7">
        <f t="shared" si="27"/>
        <v>0.12</v>
      </c>
      <c r="E126" s="3">
        <f t="shared" si="25"/>
        <v>128560.86854084663</v>
      </c>
      <c r="F126" s="7">
        <f t="shared" si="26"/>
        <v>5.713816379593183</v>
      </c>
      <c r="G126" s="17">
        <f t="shared" si="14"/>
        <v>0</v>
      </c>
      <c r="H126" s="23">
        <f t="shared" si="15"/>
        <v>0</v>
      </c>
      <c r="I126" s="17">
        <f t="shared" si="16"/>
        <v>212.625</v>
      </c>
      <c r="J126" s="18">
        <f t="shared" si="17"/>
        <v>27</v>
      </c>
      <c r="K126" s="23">
        <f t="shared" si="18"/>
        <v>6.377952755905512</v>
      </c>
      <c r="L126" s="39"/>
      <c r="M126" s="3">
        <f t="shared" si="19"/>
        <v>128314.86558809072</v>
      </c>
      <c r="N126" s="7">
        <f t="shared" si="20"/>
        <v>5.702882915026254</v>
      </c>
      <c r="O126" s="1" t="str">
        <f t="shared" si="21"/>
        <v>YES</v>
      </c>
      <c r="P126" s="3">
        <f t="shared" si="22"/>
        <v>0</v>
      </c>
      <c r="Q126" s="3">
        <f t="shared" si="23"/>
        <v>128314.86558809072</v>
      </c>
      <c r="R126" s="45">
        <f t="shared" si="24"/>
        <v>5.702882915026254</v>
      </c>
    </row>
    <row r="127" spans="1:18" ht="12.75">
      <c r="A127" s="24">
        <v>100</v>
      </c>
      <c r="B127" s="1">
        <v>0.03</v>
      </c>
      <c r="C127" s="7">
        <v>0.09</v>
      </c>
      <c r="D127" s="7">
        <f t="shared" si="27"/>
        <v>0.0675</v>
      </c>
      <c r="E127" s="3">
        <f t="shared" si="25"/>
        <v>128314.86558809072</v>
      </c>
      <c r="F127" s="7">
        <f t="shared" si="26"/>
        <v>5.702882915026254</v>
      </c>
      <c r="G127" s="17">
        <f t="shared" si="14"/>
        <v>56.25</v>
      </c>
      <c r="H127" s="23">
        <f t="shared" si="15"/>
        <v>0</v>
      </c>
      <c r="I127" s="17">
        <f t="shared" si="16"/>
        <v>119.6015625</v>
      </c>
      <c r="J127" s="18">
        <f t="shared" si="17"/>
        <v>15.1875</v>
      </c>
      <c r="K127" s="23">
        <f t="shared" si="18"/>
        <v>6.377952755905512</v>
      </c>
      <c r="L127" s="39"/>
      <c r="M127" s="3">
        <f t="shared" si="19"/>
        <v>128229.94857283481</v>
      </c>
      <c r="N127" s="7">
        <f t="shared" si="20"/>
        <v>5.699108825459325</v>
      </c>
      <c r="O127" s="1" t="str">
        <f t="shared" si="21"/>
        <v>YES</v>
      </c>
      <c r="P127" s="3">
        <f t="shared" si="22"/>
        <v>0</v>
      </c>
      <c r="Q127" s="3">
        <f t="shared" si="23"/>
        <v>128229.94857283481</v>
      </c>
      <c r="R127" s="45">
        <f t="shared" si="24"/>
        <v>5.699108825459325</v>
      </c>
    </row>
    <row r="128" spans="1:18" ht="12.75">
      <c r="A128" s="24">
        <v>101</v>
      </c>
      <c r="B128" s="1">
        <v>0</v>
      </c>
      <c r="C128" s="7">
        <v>0.29</v>
      </c>
      <c r="D128" s="7">
        <f t="shared" si="27"/>
        <v>0.21749999999999997</v>
      </c>
      <c r="E128" s="3">
        <f t="shared" si="25"/>
        <v>128229.94857283481</v>
      </c>
      <c r="F128" s="7">
        <f t="shared" si="26"/>
        <v>5.699108825459325</v>
      </c>
      <c r="G128" s="17">
        <f t="shared" si="14"/>
        <v>0</v>
      </c>
      <c r="H128" s="23">
        <f t="shared" si="15"/>
        <v>0</v>
      </c>
      <c r="I128" s="17">
        <f t="shared" si="16"/>
        <v>385.38281249999994</v>
      </c>
      <c r="J128" s="18">
        <f t="shared" si="17"/>
        <v>48.93749999999999</v>
      </c>
      <c r="K128" s="23">
        <f t="shared" si="18"/>
        <v>6.377952755905512</v>
      </c>
      <c r="L128" s="39"/>
      <c r="M128" s="3">
        <f t="shared" si="19"/>
        <v>127789.2503075789</v>
      </c>
      <c r="N128" s="7">
        <f t="shared" si="20"/>
        <v>5.679522235892396</v>
      </c>
      <c r="O128" s="1" t="str">
        <f t="shared" si="21"/>
        <v>YES</v>
      </c>
      <c r="P128" s="3">
        <f t="shared" si="22"/>
        <v>0</v>
      </c>
      <c r="Q128" s="3">
        <f t="shared" si="23"/>
        <v>127789.2503075789</v>
      </c>
      <c r="R128" s="45">
        <f t="shared" si="24"/>
        <v>5.679522235892396</v>
      </c>
    </row>
    <row r="129" spans="1:18" ht="12.75">
      <c r="A129" s="24">
        <v>102</v>
      </c>
      <c r="B129" s="1">
        <v>0</v>
      </c>
      <c r="C129" s="7">
        <v>0.2</v>
      </c>
      <c r="D129" s="7">
        <f t="shared" si="27"/>
        <v>0.15000000000000002</v>
      </c>
      <c r="E129" s="3">
        <f t="shared" si="25"/>
        <v>127789.2503075789</v>
      </c>
      <c r="F129" s="7">
        <f t="shared" si="26"/>
        <v>5.679522235892396</v>
      </c>
      <c r="G129" s="17">
        <f t="shared" si="14"/>
        <v>0</v>
      </c>
      <c r="H129" s="23">
        <f t="shared" si="15"/>
        <v>0</v>
      </c>
      <c r="I129" s="17">
        <f t="shared" si="16"/>
        <v>265.78125000000006</v>
      </c>
      <c r="J129" s="18">
        <f t="shared" si="17"/>
        <v>33.75000000000001</v>
      </c>
      <c r="K129" s="23">
        <f t="shared" si="18"/>
        <v>6.377952755905512</v>
      </c>
      <c r="L129" s="39"/>
      <c r="M129" s="3">
        <f t="shared" si="19"/>
        <v>127483.34110482299</v>
      </c>
      <c r="N129" s="7">
        <f t="shared" si="20"/>
        <v>5.665926271325466</v>
      </c>
      <c r="O129" s="1" t="str">
        <f t="shared" si="21"/>
        <v>YES</v>
      </c>
      <c r="P129" s="3">
        <f t="shared" si="22"/>
        <v>0</v>
      </c>
      <c r="Q129" s="3">
        <f t="shared" si="23"/>
        <v>127483.34110482299</v>
      </c>
      <c r="R129" s="45">
        <f t="shared" si="24"/>
        <v>5.665926271325466</v>
      </c>
    </row>
    <row r="130" spans="1:18" ht="12.75">
      <c r="A130" s="24">
        <v>103</v>
      </c>
      <c r="B130" s="1">
        <v>0</v>
      </c>
      <c r="C130" s="7">
        <v>0.21</v>
      </c>
      <c r="D130" s="7">
        <f t="shared" si="27"/>
        <v>0.1575</v>
      </c>
      <c r="E130" s="3">
        <f t="shared" si="25"/>
        <v>127483.34110482299</v>
      </c>
      <c r="F130" s="7">
        <f t="shared" si="26"/>
        <v>5.665926271325466</v>
      </c>
      <c r="G130" s="17">
        <f t="shared" si="14"/>
        <v>0</v>
      </c>
      <c r="H130" s="23">
        <f t="shared" si="15"/>
        <v>0</v>
      </c>
      <c r="I130" s="17">
        <f t="shared" si="16"/>
        <v>279.0703125</v>
      </c>
      <c r="J130" s="18">
        <f t="shared" si="17"/>
        <v>35.4375</v>
      </c>
      <c r="K130" s="23">
        <f t="shared" si="18"/>
        <v>6.377952755905512</v>
      </c>
      <c r="L130" s="39"/>
      <c r="M130" s="3">
        <f t="shared" si="19"/>
        <v>127162.45533956708</v>
      </c>
      <c r="N130" s="7">
        <f t="shared" si="20"/>
        <v>5.651664681758537</v>
      </c>
      <c r="O130" s="1" t="str">
        <f t="shared" si="21"/>
        <v>YES</v>
      </c>
      <c r="P130" s="3">
        <f t="shared" si="22"/>
        <v>0</v>
      </c>
      <c r="Q130" s="3">
        <f t="shared" si="23"/>
        <v>127162.45533956708</v>
      </c>
      <c r="R130" s="45">
        <f t="shared" si="24"/>
        <v>5.651664681758537</v>
      </c>
    </row>
    <row r="131" spans="1:18" ht="12.75">
      <c r="A131" s="24">
        <v>104</v>
      </c>
      <c r="B131" s="1">
        <v>0</v>
      </c>
      <c r="C131" s="7">
        <v>0.31</v>
      </c>
      <c r="D131" s="7">
        <f t="shared" si="27"/>
        <v>0.23249999999999998</v>
      </c>
      <c r="E131" s="3">
        <f t="shared" si="25"/>
        <v>127162.45533956708</v>
      </c>
      <c r="F131" s="7">
        <f t="shared" si="26"/>
        <v>5.651664681758537</v>
      </c>
      <c r="G131" s="17">
        <f t="shared" si="14"/>
        <v>0</v>
      </c>
      <c r="H131" s="23">
        <f t="shared" si="15"/>
        <v>0</v>
      </c>
      <c r="I131" s="17">
        <f t="shared" si="16"/>
        <v>411.9609375</v>
      </c>
      <c r="J131" s="18">
        <f t="shared" si="17"/>
        <v>52.3125</v>
      </c>
      <c r="K131" s="23">
        <f t="shared" si="18"/>
        <v>6.377952755905512</v>
      </c>
      <c r="L131" s="39"/>
      <c r="M131" s="3">
        <f t="shared" si="19"/>
        <v>126691.80394931117</v>
      </c>
      <c r="N131" s="7">
        <f t="shared" si="20"/>
        <v>5.630746842191607</v>
      </c>
      <c r="O131" s="1" t="str">
        <f t="shared" si="21"/>
        <v>YES</v>
      </c>
      <c r="P131" s="3">
        <f t="shared" si="22"/>
        <v>0</v>
      </c>
      <c r="Q131" s="3">
        <f t="shared" si="23"/>
        <v>126691.80394931117</v>
      </c>
      <c r="R131" s="45">
        <f t="shared" si="24"/>
        <v>5.630746842191607</v>
      </c>
    </row>
    <row r="132" spans="1:18" ht="12.75">
      <c r="A132" s="24">
        <v>105</v>
      </c>
      <c r="B132" s="1">
        <v>0</v>
      </c>
      <c r="C132" s="7">
        <v>0.35</v>
      </c>
      <c r="D132" s="7">
        <f t="shared" si="27"/>
        <v>0.26249999999999996</v>
      </c>
      <c r="E132" s="3">
        <f t="shared" si="25"/>
        <v>126691.80394931117</v>
      </c>
      <c r="F132" s="7">
        <f t="shared" si="26"/>
        <v>5.630746842191607</v>
      </c>
      <c r="G132" s="17">
        <f t="shared" si="14"/>
        <v>0</v>
      </c>
      <c r="H132" s="23">
        <f t="shared" si="15"/>
        <v>0</v>
      </c>
      <c r="I132" s="17">
        <f t="shared" si="16"/>
        <v>465.11718749999994</v>
      </c>
      <c r="J132" s="18">
        <f t="shared" si="17"/>
        <v>59.06249999999999</v>
      </c>
      <c r="K132" s="23">
        <f t="shared" si="18"/>
        <v>6.377952755905512</v>
      </c>
      <c r="L132" s="39"/>
      <c r="M132" s="3">
        <f t="shared" si="19"/>
        <v>126161.24630905526</v>
      </c>
      <c r="N132" s="7">
        <f t="shared" si="20"/>
        <v>5.607166502624678</v>
      </c>
      <c r="O132" s="1" t="str">
        <f t="shared" si="21"/>
        <v>YES</v>
      </c>
      <c r="P132" s="3">
        <f t="shared" si="22"/>
        <v>0</v>
      </c>
      <c r="Q132" s="3">
        <f t="shared" si="23"/>
        <v>126161.24630905526</v>
      </c>
      <c r="R132" s="45">
        <f t="shared" si="24"/>
        <v>5.607166502624678</v>
      </c>
    </row>
    <row r="133" spans="1:18" ht="12.75">
      <c r="A133" s="24">
        <v>106</v>
      </c>
      <c r="B133" s="1">
        <v>0.03</v>
      </c>
      <c r="C133" s="7">
        <v>0.25</v>
      </c>
      <c r="D133" s="7">
        <f t="shared" si="27"/>
        <v>0.1875</v>
      </c>
      <c r="E133" s="3">
        <f t="shared" si="25"/>
        <v>126161.24630905526</v>
      </c>
      <c r="F133" s="7">
        <f t="shared" si="26"/>
        <v>5.607166502624678</v>
      </c>
      <c r="G133" s="17">
        <f t="shared" si="14"/>
        <v>56.25</v>
      </c>
      <c r="H133" s="23">
        <f t="shared" si="15"/>
        <v>0</v>
      </c>
      <c r="I133" s="17">
        <f t="shared" si="16"/>
        <v>332.2265625</v>
      </c>
      <c r="J133" s="18">
        <f t="shared" si="17"/>
        <v>42.1875</v>
      </c>
      <c r="K133" s="23">
        <f t="shared" si="18"/>
        <v>6.377952755905512</v>
      </c>
      <c r="L133" s="39"/>
      <c r="M133" s="3">
        <f t="shared" si="19"/>
        <v>125836.70429379935</v>
      </c>
      <c r="N133" s="7">
        <f t="shared" si="20"/>
        <v>5.592742413057749</v>
      </c>
      <c r="O133" s="1" t="str">
        <f t="shared" si="21"/>
        <v>YES</v>
      </c>
      <c r="P133" s="3">
        <f t="shared" si="22"/>
        <v>0</v>
      </c>
      <c r="Q133" s="3">
        <f t="shared" si="23"/>
        <v>125836.70429379935</v>
      </c>
      <c r="R133" s="45">
        <f t="shared" si="24"/>
        <v>5.592742413057749</v>
      </c>
    </row>
    <row r="134" spans="1:18" ht="12.75">
      <c r="A134" s="24">
        <v>107</v>
      </c>
      <c r="B134" s="1">
        <v>0</v>
      </c>
      <c r="C134" s="7">
        <v>0.47</v>
      </c>
      <c r="D134" s="7">
        <f t="shared" si="27"/>
        <v>0.3525</v>
      </c>
      <c r="E134" s="3">
        <f t="shared" si="25"/>
        <v>125836.70429379935</v>
      </c>
      <c r="F134" s="7">
        <f t="shared" si="26"/>
        <v>5.592742413057749</v>
      </c>
      <c r="G134" s="17">
        <f t="shared" si="14"/>
        <v>0</v>
      </c>
      <c r="H134" s="23">
        <f t="shared" si="15"/>
        <v>0</v>
      </c>
      <c r="I134" s="17">
        <f t="shared" si="16"/>
        <v>624.5859375</v>
      </c>
      <c r="J134" s="18">
        <f t="shared" si="17"/>
        <v>79.3125</v>
      </c>
      <c r="K134" s="23">
        <f t="shared" si="18"/>
        <v>6.377952755905512</v>
      </c>
      <c r="L134" s="39"/>
      <c r="M134" s="3">
        <f t="shared" si="19"/>
        <v>125126.42790354344</v>
      </c>
      <c r="N134" s="7">
        <f t="shared" si="20"/>
        <v>5.56117457349082</v>
      </c>
      <c r="O134" s="1" t="str">
        <f t="shared" si="21"/>
        <v>YES</v>
      </c>
      <c r="P134" s="3">
        <f t="shared" si="22"/>
        <v>0</v>
      </c>
      <c r="Q134" s="3">
        <f t="shared" si="23"/>
        <v>125126.42790354344</v>
      </c>
      <c r="R134" s="45">
        <f t="shared" si="24"/>
        <v>5.56117457349082</v>
      </c>
    </row>
    <row r="135" spans="1:18" ht="12.75">
      <c r="A135" s="24">
        <v>108</v>
      </c>
      <c r="B135" s="1">
        <v>0</v>
      </c>
      <c r="C135" s="7">
        <v>0.33</v>
      </c>
      <c r="D135" s="7">
        <f t="shared" si="27"/>
        <v>0.2475</v>
      </c>
      <c r="E135" s="3">
        <f t="shared" si="25"/>
        <v>125126.42790354344</v>
      </c>
      <c r="F135" s="7">
        <f t="shared" si="26"/>
        <v>5.56117457349082</v>
      </c>
      <c r="G135" s="17">
        <f t="shared" si="14"/>
        <v>0</v>
      </c>
      <c r="H135" s="23">
        <f t="shared" si="15"/>
        <v>0</v>
      </c>
      <c r="I135" s="17">
        <f t="shared" si="16"/>
        <v>438.5390625</v>
      </c>
      <c r="J135" s="18">
        <f t="shared" si="17"/>
        <v>55.6875</v>
      </c>
      <c r="K135" s="23">
        <f t="shared" si="18"/>
        <v>6.377952755905512</v>
      </c>
      <c r="L135" s="39"/>
      <c r="M135" s="3">
        <f t="shared" si="19"/>
        <v>124625.82338828754</v>
      </c>
      <c r="N135" s="7">
        <f t="shared" si="20"/>
        <v>5.53892548392389</v>
      </c>
      <c r="O135" s="1" t="str">
        <f t="shared" si="21"/>
        <v>YES</v>
      </c>
      <c r="P135" s="3">
        <f t="shared" si="22"/>
        <v>0</v>
      </c>
      <c r="Q135" s="3">
        <f t="shared" si="23"/>
        <v>124625.82338828754</v>
      </c>
      <c r="R135" s="45">
        <f t="shared" si="24"/>
        <v>5.53892548392389</v>
      </c>
    </row>
    <row r="136" spans="1:18" ht="12.75">
      <c r="A136" s="24">
        <v>109</v>
      </c>
      <c r="B136" s="1">
        <v>0</v>
      </c>
      <c r="C136" s="7">
        <v>0.38</v>
      </c>
      <c r="D136" s="7">
        <f t="shared" si="27"/>
        <v>0.28500000000000003</v>
      </c>
      <c r="E136" s="3">
        <f t="shared" si="25"/>
        <v>124625.82338828754</v>
      </c>
      <c r="F136" s="7">
        <f t="shared" si="26"/>
        <v>5.53892548392389</v>
      </c>
      <c r="G136" s="17">
        <f t="shared" si="14"/>
        <v>0</v>
      </c>
      <c r="H136" s="23">
        <f t="shared" si="15"/>
        <v>0</v>
      </c>
      <c r="I136" s="17">
        <f t="shared" si="16"/>
        <v>504.98437500000006</v>
      </c>
      <c r="J136" s="18">
        <f t="shared" si="17"/>
        <v>64.12500000000001</v>
      </c>
      <c r="K136" s="23">
        <f t="shared" si="18"/>
        <v>6.377952755905512</v>
      </c>
      <c r="L136" s="39"/>
      <c r="M136" s="3">
        <f t="shared" si="19"/>
        <v>124050.33606053163</v>
      </c>
      <c r="N136" s="7">
        <f t="shared" si="20"/>
        <v>5.513348269356961</v>
      </c>
      <c r="O136" s="1" t="str">
        <f t="shared" si="21"/>
        <v>YES</v>
      </c>
      <c r="P136" s="3">
        <f t="shared" si="22"/>
        <v>0</v>
      </c>
      <c r="Q136" s="3">
        <f t="shared" si="23"/>
        <v>124050.33606053163</v>
      </c>
      <c r="R136" s="45">
        <f t="shared" si="24"/>
        <v>5.513348269356961</v>
      </c>
    </row>
    <row r="137" spans="1:18" ht="12.75">
      <c r="A137" s="24">
        <v>110</v>
      </c>
      <c r="B137" s="1">
        <v>0</v>
      </c>
      <c r="C137" s="7">
        <v>0.45</v>
      </c>
      <c r="D137" s="7">
        <f t="shared" si="27"/>
        <v>0.3375</v>
      </c>
      <c r="E137" s="3">
        <f t="shared" si="25"/>
        <v>124050.33606053163</v>
      </c>
      <c r="F137" s="7">
        <f t="shared" si="26"/>
        <v>5.513348269356961</v>
      </c>
      <c r="G137" s="17">
        <f t="shared" si="14"/>
        <v>0</v>
      </c>
      <c r="H137" s="23">
        <f t="shared" si="15"/>
        <v>0</v>
      </c>
      <c r="I137" s="17">
        <f t="shared" si="16"/>
        <v>598.0078125</v>
      </c>
      <c r="J137" s="18">
        <f t="shared" si="17"/>
        <v>75.9375</v>
      </c>
      <c r="K137" s="23">
        <f t="shared" si="18"/>
        <v>6.377952755905512</v>
      </c>
      <c r="L137" s="39"/>
      <c r="M137" s="3">
        <f t="shared" si="19"/>
        <v>123370.01279527572</v>
      </c>
      <c r="N137" s="7">
        <f t="shared" si="20"/>
        <v>5.4831116797900314</v>
      </c>
      <c r="O137" s="1" t="str">
        <f t="shared" si="21"/>
        <v>YES</v>
      </c>
      <c r="P137" s="3">
        <f t="shared" si="22"/>
        <v>0</v>
      </c>
      <c r="Q137" s="3">
        <f t="shared" si="23"/>
        <v>123370.01279527572</v>
      </c>
      <c r="R137" s="45">
        <f t="shared" si="24"/>
        <v>5.4831116797900314</v>
      </c>
    </row>
    <row r="138" spans="1:18" ht="12.75">
      <c r="A138" s="24">
        <v>111</v>
      </c>
      <c r="B138" s="1">
        <v>0</v>
      </c>
      <c r="C138" s="7">
        <v>0.14</v>
      </c>
      <c r="D138" s="7">
        <f t="shared" si="27"/>
        <v>0.10500000000000001</v>
      </c>
      <c r="E138" s="3">
        <f t="shared" si="25"/>
        <v>123370.01279527572</v>
      </c>
      <c r="F138" s="7">
        <f t="shared" si="26"/>
        <v>5.4831116797900314</v>
      </c>
      <c r="G138" s="17">
        <f t="shared" si="14"/>
        <v>0</v>
      </c>
      <c r="H138" s="23">
        <f t="shared" si="15"/>
        <v>0</v>
      </c>
      <c r="I138" s="17">
        <f t="shared" si="16"/>
        <v>186.046875</v>
      </c>
      <c r="J138" s="18">
        <f t="shared" si="17"/>
        <v>23.625</v>
      </c>
      <c r="K138" s="23">
        <f t="shared" si="18"/>
        <v>6.377952755905512</v>
      </c>
      <c r="L138" s="39"/>
      <c r="M138" s="3">
        <f t="shared" si="19"/>
        <v>123153.96296751981</v>
      </c>
      <c r="N138" s="7">
        <f t="shared" si="20"/>
        <v>5.473509465223103</v>
      </c>
      <c r="O138" s="1" t="str">
        <f t="shared" si="21"/>
        <v>YES</v>
      </c>
      <c r="P138" s="3">
        <f t="shared" si="22"/>
        <v>0</v>
      </c>
      <c r="Q138" s="3">
        <f t="shared" si="23"/>
        <v>123153.96296751981</v>
      </c>
      <c r="R138" s="45">
        <f t="shared" si="24"/>
        <v>5.473509465223103</v>
      </c>
    </row>
    <row r="139" spans="1:18" ht="12.75">
      <c r="A139" s="24">
        <v>112</v>
      </c>
      <c r="B139" s="1">
        <v>0.05</v>
      </c>
      <c r="C139" s="7">
        <v>0.17</v>
      </c>
      <c r="D139" s="7">
        <f t="shared" si="27"/>
        <v>0.1275</v>
      </c>
      <c r="E139" s="3">
        <f t="shared" si="25"/>
        <v>123153.96296751981</v>
      </c>
      <c r="F139" s="7">
        <f t="shared" si="26"/>
        <v>5.473509465223103</v>
      </c>
      <c r="G139" s="17">
        <f t="shared" si="14"/>
        <v>93.75</v>
      </c>
      <c r="H139" s="23">
        <f t="shared" si="15"/>
        <v>0</v>
      </c>
      <c r="I139" s="17">
        <f t="shared" si="16"/>
        <v>225.9140625</v>
      </c>
      <c r="J139" s="18">
        <f t="shared" si="17"/>
        <v>28.6875</v>
      </c>
      <c r="K139" s="23">
        <f t="shared" si="18"/>
        <v>6.377952755905512</v>
      </c>
      <c r="L139" s="39"/>
      <c r="M139" s="3">
        <f t="shared" si="19"/>
        <v>122986.7334522639</v>
      </c>
      <c r="N139" s="7">
        <f t="shared" si="20"/>
        <v>5.46607704232284</v>
      </c>
      <c r="O139" s="1" t="str">
        <f t="shared" si="21"/>
        <v>YES</v>
      </c>
      <c r="P139" s="3">
        <f t="shared" si="22"/>
        <v>0</v>
      </c>
      <c r="Q139" s="3">
        <f t="shared" si="23"/>
        <v>122986.7334522639</v>
      </c>
      <c r="R139" s="45">
        <f t="shared" si="24"/>
        <v>5.46607704232284</v>
      </c>
    </row>
    <row r="140" spans="1:18" ht="12.75">
      <c r="A140" s="24">
        <v>113</v>
      </c>
      <c r="B140" s="1">
        <v>0</v>
      </c>
      <c r="C140" s="7">
        <v>0.05</v>
      </c>
      <c r="D140" s="7">
        <f t="shared" si="27"/>
        <v>0.037500000000000006</v>
      </c>
      <c r="E140" s="3">
        <f t="shared" si="25"/>
        <v>122986.7334522639</v>
      </c>
      <c r="F140" s="7">
        <f t="shared" si="26"/>
        <v>5.46607704232284</v>
      </c>
      <c r="G140" s="17">
        <f t="shared" si="14"/>
        <v>0</v>
      </c>
      <c r="H140" s="23">
        <f t="shared" si="15"/>
        <v>0</v>
      </c>
      <c r="I140" s="17">
        <f t="shared" si="16"/>
        <v>66.44531250000001</v>
      </c>
      <c r="J140" s="18">
        <f t="shared" si="17"/>
        <v>8.437500000000002</v>
      </c>
      <c r="K140" s="23">
        <f t="shared" si="18"/>
        <v>6.377952755905512</v>
      </c>
      <c r="L140" s="39"/>
      <c r="M140" s="3">
        <f t="shared" si="19"/>
        <v>122905.47268700799</v>
      </c>
      <c r="N140" s="7">
        <f t="shared" si="20"/>
        <v>5.462465452755911</v>
      </c>
      <c r="O140" s="1" t="str">
        <f t="shared" si="21"/>
        <v>YES</v>
      </c>
      <c r="P140" s="3">
        <f t="shared" si="22"/>
        <v>0</v>
      </c>
      <c r="Q140" s="3">
        <f t="shared" si="23"/>
        <v>122905.47268700799</v>
      </c>
      <c r="R140" s="45">
        <f t="shared" si="24"/>
        <v>5.462465452755911</v>
      </c>
    </row>
    <row r="141" spans="1:18" ht="12.75">
      <c r="A141" s="24">
        <v>114</v>
      </c>
      <c r="B141" s="1">
        <v>0.45</v>
      </c>
      <c r="C141" s="7">
        <v>0.27</v>
      </c>
      <c r="D141" s="7">
        <f t="shared" si="27"/>
        <v>0.2025</v>
      </c>
      <c r="E141" s="3">
        <f t="shared" si="25"/>
        <v>122905.47268700799</v>
      </c>
      <c r="F141" s="7">
        <f t="shared" si="26"/>
        <v>5.462465452755911</v>
      </c>
      <c r="G141" s="17">
        <f t="shared" si="14"/>
        <v>843.75</v>
      </c>
      <c r="H141" s="23">
        <f t="shared" si="15"/>
        <v>26952.750000000004</v>
      </c>
      <c r="I141" s="17">
        <f t="shared" si="16"/>
        <v>358.8046875</v>
      </c>
      <c r="J141" s="18">
        <f t="shared" si="17"/>
        <v>45.5625</v>
      </c>
      <c r="K141" s="23">
        <f t="shared" si="18"/>
        <v>6.377952755905512</v>
      </c>
      <c r="L141" s="39"/>
      <c r="M141" s="3">
        <f t="shared" si="19"/>
        <v>136125</v>
      </c>
      <c r="N141" s="7">
        <f t="shared" si="20"/>
        <v>6.05</v>
      </c>
      <c r="O141" s="1" t="str">
        <f t="shared" si="21"/>
        <v>YES</v>
      </c>
      <c r="P141" s="3">
        <f t="shared" si="22"/>
        <v>0</v>
      </c>
      <c r="Q141" s="3">
        <f t="shared" si="23"/>
        <v>136125</v>
      </c>
      <c r="R141" s="45">
        <f t="shared" si="24"/>
        <v>6.05</v>
      </c>
    </row>
    <row r="142" spans="1:18" ht="12.75">
      <c r="A142" s="24">
        <v>115</v>
      </c>
      <c r="B142" s="1">
        <v>0</v>
      </c>
      <c r="C142" s="7">
        <v>0</v>
      </c>
      <c r="D142" s="7">
        <f t="shared" si="27"/>
        <v>0</v>
      </c>
      <c r="E142" s="3">
        <f t="shared" si="25"/>
        <v>136125</v>
      </c>
      <c r="F142" s="7">
        <f t="shared" si="26"/>
        <v>6.05</v>
      </c>
      <c r="G142" s="17">
        <f t="shared" si="14"/>
        <v>0</v>
      </c>
      <c r="H142" s="23">
        <f t="shared" si="15"/>
        <v>0</v>
      </c>
      <c r="I142" s="17">
        <f t="shared" si="16"/>
        <v>0</v>
      </c>
      <c r="J142" s="18">
        <f t="shared" si="17"/>
        <v>0</v>
      </c>
      <c r="K142" s="23">
        <f t="shared" si="18"/>
        <v>6.377952755905512</v>
      </c>
      <c r="L142" s="39"/>
      <c r="M142" s="3">
        <f t="shared" si="19"/>
        <v>136118.6220472441</v>
      </c>
      <c r="N142" s="7">
        <f t="shared" si="20"/>
        <v>6.049716535433071</v>
      </c>
      <c r="O142" s="1" t="str">
        <f t="shared" si="21"/>
        <v>YES</v>
      </c>
      <c r="P142" s="3">
        <f t="shared" si="22"/>
        <v>0</v>
      </c>
      <c r="Q142" s="3">
        <f t="shared" si="23"/>
        <v>136118.6220472441</v>
      </c>
      <c r="R142" s="45">
        <f t="shared" si="24"/>
        <v>6.049716535433071</v>
      </c>
    </row>
    <row r="143" spans="1:18" ht="12.75">
      <c r="A143" s="24">
        <v>116</v>
      </c>
      <c r="B143" s="1">
        <v>0</v>
      </c>
      <c r="C143" s="7">
        <v>0.18</v>
      </c>
      <c r="D143" s="7">
        <f t="shared" si="27"/>
        <v>0.135</v>
      </c>
      <c r="E143" s="3">
        <f t="shared" si="25"/>
        <v>136118.6220472441</v>
      </c>
      <c r="F143" s="7">
        <f t="shared" si="26"/>
        <v>6.049716535433071</v>
      </c>
      <c r="G143" s="17">
        <f t="shared" si="14"/>
        <v>0</v>
      </c>
      <c r="H143" s="23">
        <f t="shared" si="15"/>
        <v>0</v>
      </c>
      <c r="I143" s="17">
        <f t="shared" si="16"/>
        <v>239.203125</v>
      </c>
      <c r="J143" s="18">
        <f t="shared" si="17"/>
        <v>30.375</v>
      </c>
      <c r="K143" s="23">
        <f t="shared" si="18"/>
        <v>6.377952755905512</v>
      </c>
      <c r="L143" s="39"/>
      <c r="M143" s="3">
        <f t="shared" si="19"/>
        <v>135842.6659694882</v>
      </c>
      <c r="N143" s="7">
        <f t="shared" si="20"/>
        <v>6.037451820866143</v>
      </c>
      <c r="O143" s="1" t="str">
        <f t="shared" si="21"/>
        <v>YES</v>
      </c>
      <c r="P143" s="3">
        <f t="shared" si="22"/>
        <v>0</v>
      </c>
      <c r="Q143" s="3">
        <f t="shared" si="23"/>
        <v>135842.6659694882</v>
      </c>
      <c r="R143" s="45">
        <f t="shared" si="24"/>
        <v>6.037451820866143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27"/>
        <v>0.165</v>
      </c>
      <c r="E144" s="3">
        <f t="shared" si="25"/>
        <v>135842.6659694882</v>
      </c>
      <c r="F144" s="7">
        <f t="shared" si="26"/>
        <v>6.037451820866143</v>
      </c>
      <c r="G144" s="17">
        <f t="shared" si="14"/>
        <v>0</v>
      </c>
      <c r="H144" s="23">
        <f t="shared" si="15"/>
        <v>0</v>
      </c>
      <c r="I144" s="17">
        <f t="shared" si="16"/>
        <v>292.359375</v>
      </c>
      <c r="J144" s="18">
        <f t="shared" si="17"/>
        <v>37.125</v>
      </c>
      <c r="K144" s="23">
        <f t="shared" si="18"/>
        <v>6.377952755905512</v>
      </c>
      <c r="L144" s="39"/>
      <c r="M144" s="3">
        <f t="shared" si="19"/>
        <v>135506.80364173232</v>
      </c>
      <c r="N144" s="7">
        <f t="shared" si="20"/>
        <v>6.022524606299214</v>
      </c>
      <c r="O144" s="1" t="str">
        <f t="shared" si="21"/>
        <v>YES</v>
      </c>
      <c r="P144" s="3">
        <f t="shared" si="22"/>
        <v>0</v>
      </c>
      <c r="Q144" s="3">
        <f t="shared" si="23"/>
        <v>135506.80364173232</v>
      </c>
      <c r="R144" s="45">
        <f t="shared" si="24"/>
        <v>6.022524606299214</v>
      </c>
    </row>
    <row r="145" spans="1:18" ht="12.75">
      <c r="A145" s="24">
        <v>118</v>
      </c>
      <c r="B145" s="1">
        <v>0</v>
      </c>
      <c r="C145" s="7">
        <v>0.44</v>
      </c>
      <c r="D145" s="7">
        <f t="shared" si="27"/>
        <v>0.33</v>
      </c>
      <c r="E145" s="3">
        <f t="shared" si="25"/>
        <v>135506.80364173232</v>
      </c>
      <c r="F145" s="7">
        <f t="shared" si="26"/>
        <v>6.022524606299214</v>
      </c>
      <c r="G145" s="17">
        <f t="shared" si="14"/>
        <v>0</v>
      </c>
      <c r="H145" s="23">
        <f t="shared" si="15"/>
        <v>0</v>
      </c>
      <c r="I145" s="17">
        <f t="shared" si="16"/>
        <v>584.71875</v>
      </c>
      <c r="J145" s="18">
        <f t="shared" si="17"/>
        <v>74.25</v>
      </c>
      <c r="K145" s="23">
        <f t="shared" si="18"/>
        <v>6.377952755905512</v>
      </c>
      <c r="L145" s="39"/>
      <c r="M145" s="3">
        <f t="shared" si="19"/>
        <v>134841.45693897642</v>
      </c>
      <c r="N145" s="7">
        <f t="shared" si="20"/>
        <v>5.992953641732285</v>
      </c>
      <c r="O145" s="1" t="str">
        <f t="shared" si="21"/>
        <v>YES</v>
      </c>
      <c r="P145" s="3">
        <f t="shared" si="22"/>
        <v>0</v>
      </c>
      <c r="Q145" s="3">
        <f t="shared" si="23"/>
        <v>134841.45693897642</v>
      </c>
      <c r="R145" s="45">
        <f t="shared" si="24"/>
        <v>5.992953641732285</v>
      </c>
    </row>
    <row r="146" spans="1:18" ht="12.75">
      <c r="A146" s="24">
        <v>119</v>
      </c>
      <c r="B146" s="1">
        <v>0</v>
      </c>
      <c r="C146" s="7">
        <v>0.25</v>
      </c>
      <c r="D146" s="7">
        <f t="shared" si="27"/>
        <v>0.1875</v>
      </c>
      <c r="E146" s="3">
        <f t="shared" si="25"/>
        <v>134841.45693897642</v>
      </c>
      <c r="F146" s="7">
        <f t="shared" si="26"/>
        <v>5.992953641732285</v>
      </c>
      <c r="G146" s="17">
        <f t="shared" si="14"/>
        <v>0</v>
      </c>
      <c r="H146" s="23">
        <f t="shared" si="15"/>
        <v>0</v>
      </c>
      <c r="I146" s="17">
        <f t="shared" si="16"/>
        <v>332.2265625</v>
      </c>
      <c r="J146" s="18">
        <f t="shared" si="17"/>
        <v>42.1875</v>
      </c>
      <c r="K146" s="23">
        <f t="shared" si="18"/>
        <v>6.377952755905512</v>
      </c>
      <c r="L146" s="39"/>
      <c r="M146" s="3">
        <f t="shared" si="19"/>
        <v>134460.66492372053</v>
      </c>
      <c r="N146" s="7">
        <f t="shared" si="20"/>
        <v>5.976029552165357</v>
      </c>
      <c r="O146" s="1" t="str">
        <f t="shared" si="21"/>
        <v>YES</v>
      </c>
      <c r="P146" s="3">
        <f t="shared" si="22"/>
        <v>0</v>
      </c>
      <c r="Q146" s="3">
        <f t="shared" si="23"/>
        <v>134460.66492372053</v>
      </c>
      <c r="R146" s="45">
        <f t="shared" si="24"/>
        <v>5.976029552165357</v>
      </c>
    </row>
    <row r="147" spans="1:18" ht="12.75">
      <c r="A147" s="24">
        <v>120</v>
      </c>
      <c r="B147" s="1">
        <v>0</v>
      </c>
      <c r="C147" s="7">
        <v>0.2</v>
      </c>
      <c r="D147" s="7">
        <f t="shared" si="27"/>
        <v>0.15000000000000002</v>
      </c>
      <c r="E147" s="3">
        <f t="shared" si="25"/>
        <v>134460.66492372053</v>
      </c>
      <c r="F147" s="7">
        <f t="shared" si="26"/>
        <v>5.976029552165357</v>
      </c>
      <c r="G147" s="17">
        <f t="shared" si="14"/>
        <v>0</v>
      </c>
      <c r="H147" s="23">
        <f t="shared" si="15"/>
        <v>0</v>
      </c>
      <c r="I147" s="17">
        <f t="shared" si="16"/>
        <v>265.78125000000006</v>
      </c>
      <c r="J147" s="18">
        <f t="shared" si="17"/>
        <v>33.75000000000001</v>
      </c>
      <c r="K147" s="23">
        <f t="shared" si="18"/>
        <v>6.377952755905512</v>
      </c>
      <c r="L147" s="39"/>
      <c r="M147" s="3">
        <f t="shared" si="19"/>
        <v>134154.75572096463</v>
      </c>
      <c r="N147" s="7">
        <f t="shared" si="20"/>
        <v>5.9624335875984285</v>
      </c>
      <c r="O147" s="1" t="str">
        <f t="shared" si="21"/>
        <v>YES</v>
      </c>
      <c r="P147" s="3">
        <f t="shared" si="22"/>
        <v>0</v>
      </c>
      <c r="Q147" s="3">
        <f t="shared" si="23"/>
        <v>134154.75572096463</v>
      </c>
      <c r="R147" s="45">
        <f t="shared" si="24"/>
        <v>5.9624335875984285</v>
      </c>
    </row>
    <row r="148" spans="1:18" ht="12.75">
      <c r="A148" s="24">
        <v>121</v>
      </c>
      <c r="B148" s="1">
        <v>0</v>
      </c>
      <c r="C148" s="7">
        <v>0.41</v>
      </c>
      <c r="D148" s="7">
        <f t="shared" si="27"/>
        <v>0.3075</v>
      </c>
      <c r="E148" s="3">
        <f t="shared" si="25"/>
        <v>134154.75572096463</v>
      </c>
      <c r="F148" s="7">
        <f t="shared" si="26"/>
        <v>5.9624335875984285</v>
      </c>
      <c r="G148" s="17">
        <f t="shared" si="14"/>
        <v>0</v>
      </c>
      <c r="H148" s="23">
        <f t="shared" si="15"/>
        <v>0</v>
      </c>
      <c r="I148" s="17">
        <f t="shared" si="16"/>
        <v>544.8515625</v>
      </c>
      <c r="J148" s="18">
        <f t="shared" si="17"/>
        <v>69.1875</v>
      </c>
      <c r="K148" s="23">
        <f t="shared" si="18"/>
        <v>6.377952755905512</v>
      </c>
      <c r="L148" s="39"/>
      <c r="M148" s="3">
        <f t="shared" si="19"/>
        <v>133534.33870570874</v>
      </c>
      <c r="N148" s="7">
        <f t="shared" si="20"/>
        <v>5.9348594980315</v>
      </c>
      <c r="O148" s="1" t="str">
        <f t="shared" si="21"/>
        <v>YES</v>
      </c>
      <c r="P148" s="3">
        <f t="shared" si="22"/>
        <v>0</v>
      </c>
      <c r="Q148" s="3">
        <f t="shared" si="23"/>
        <v>133534.33870570874</v>
      </c>
      <c r="R148" s="45">
        <f t="shared" si="24"/>
        <v>5.9348594980315</v>
      </c>
    </row>
    <row r="149" spans="1:18" ht="12.75">
      <c r="A149" s="24">
        <v>122</v>
      </c>
      <c r="B149" s="1">
        <v>2.09</v>
      </c>
      <c r="C149" s="7">
        <v>0.15</v>
      </c>
      <c r="D149" s="7">
        <f t="shared" si="27"/>
        <v>0.11249999999999999</v>
      </c>
      <c r="E149" s="3">
        <f t="shared" si="25"/>
        <v>133534.33870570874</v>
      </c>
      <c r="F149" s="7">
        <f t="shared" si="26"/>
        <v>5.9348594980315</v>
      </c>
      <c r="G149" s="17">
        <f t="shared" si="14"/>
        <v>3918.75</v>
      </c>
      <c r="H149" s="23">
        <f t="shared" si="15"/>
        <v>125180.55</v>
      </c>
      <c r="I149" s="17">
        <f t="shared" si="16"/>
        <v>199.3359375</v>
      </c>
      <c r="J149" s="18">
        <f t="shared" si="17"/>
        <v>25.312499999999996</v>
      </c>
      <c r="K149" s="23">
        <f t="shared" si="18"/>
        <v>6.377952755905512</v>
      </c>
      <c r="L149" s="39"/>
      <c r="M149" s="3">
        <f t="shared" si="19"/>
        <v>136125</v>
      </c>
      <c r="N149" s="7">
        <f t="shared" si="20"/>
        <v>6.05</v>
      </c>
      <c r="O149" s="1" t="str">
        <f t="shared" si="21"/>
        <v>YES</v>
      </c>
      <c r="P149" s="3">
        <f t="shared" si="22"/>
        <v>0</v>
      </c>
      <c r="Q149" s="3">
        <f t="shared" si="23"/>
        <v>136125</v>
      </c>
      <c r="R149" s="45">
        <f t="shared" si="24"/>
        <v>6.05</v>
      </c>
    </row>
    <row r="150" spans="1:18" ht="12.75">
      <c r="A150" s="24">
        <v>123</v>
      </c>
      <c r="B150" s="1">
        <v>0.83</v>
      </c>
      <c r="C150" s="7">
        <v>0.195</v>
      </c>
      <c r="D150" s="7">
        <f t="shared" si="27"/>
        <v>0.14625</v>
      </c>
      <c r="E150" s="3">
        <f t="shared" si="25"/>
        <v>136125</v>
      </c>
      <c r="F150" s="7">
        <f t="shared" si="26"/>
        <v>6.05</v>
      </c>
      <c r="G150" s="17">
        <f t="shared" si="14"/>
        <v>1556.25</v>
      </c>
      <c r="H150" s="23">
        <f t="shared" si="15"/>
        <v>49712.85</v>
      </c>
      <c r="I150" s="17">
        <f t="shared" si="16"/>
        <v>259.13671875</v>
      </c>
      <c r="J150" s="18">
        <f t="shared" si="17"/>
        <v>32.90625</v>
      </c>
      <c r="K150" s="23">
        <f t="shared" si="18"/>
        <v>6.377952755905512</v>
      </c>
      <c r="L150" s="39"/>
      <c r="M150" s="3">
        <f t="shared" si="19"/>
        <v>136125</v>
      </c>
      <c r="N150" s="7">
        <f t="shared" si="20"/>
        <v>6.05</v>
      </c>
      <c r="O150" s="1" t="str">
        <f t="shared" si="21"/>
        <v>YES</v>
      </c>
      <c r="P150" s="3">
        <f t="shared" si="22"/>
        <v>0</v>
      </c>
      <c r="Q150" s="3">
        <f t="shared" si="23"/>
        <v>136125</v>
      </c>
      <c r="R150" s="45">
        <f t="shared" si="24"/>
        <v>6.05</v>
      </c>
    </row>
    <row r="151" spans="1:18" ht="12.75">
      <c r="A151" s="24">
        <v>124</v>
      </c>
      <c r="B151" s="1">
        <v>0</v>
      </c>
      <c r="C151" s="7">
        <v>0.24</v>
      </c>
      <c r="D151" s="7">
        <f t="shared" si="27"/>
        <v>0.18</v>
      </c>
      <c r="E151" s="3">
        <f t="shared" si="25"/>
        <v>136125</v>
      </c>
      <c r="F151" s="7">
        <f t="shared" si="26"/>
        <v>6.05</v>
      </c>
      <c r="G151" s="17">
        <f t="shared" si="14"/>
        <v>0</v>
      </c>
      <c r="H151" s="23">
        <f t="shared" si="15"/>
        <v>0</v>
      </c>
      <c r="I151" s="17">
        <f t="shared" si="16"/>
        <v>318.9375</v>
      </c>
      <c r="J151" s="18">
        <f t="shared" si="17"/>
        <v>40.5</v>
      </c>
      <c r="K151" s="23">
        <f t="shared" si="18"/>
        <v>6.377952755905512</v>
      </c>
      <c r="L151" s="39"/>
      <c r="M151" s="3">
        <f t="shared" si="19"/>
        <v>135759.1845472441</v>
      </c>
      <c r="N151" s="7">
        <f t="shared" si="20"/>
        <v>6.033741535433071</v>
      </c>
      <c r="O151" s="1" t="str">
        <f t="shared" si="21"/>
        <v>YES</v>
      </c>
      <c r="P151" s="3">
        <f t="shared" si="22"/>
        <v>0</v>
      </c>
      <c r="Q151" s="3">
        <f t="shared" si="23"/>
        <v>135759.1845472441</v>
      </c>
      <c r="R151" s="45">
        <f t="shared" si="24"/>
        <v>6.033741535433071</v>
      </c>
    </row>
    <row r="152" spans="1:18" ht="12.75">
      <c r="A152" s="24">
        <v>125</v>
      </c>
      <c r="B152" s="1">
        <v>0</v>
      </c>
      <c r="C152" s="7">
        <v>0.18</v>
      </c>
      <c r="D152" s="7">
        <f t="shared" si="27"/>
        <v>0.135</v>
      </c>
      <c r="E152" s="3">
        <f t="shared" si="25"/>
        <v>135759.1845472441</v>
      </c>
      <c r="F152" s="7">
        <f t="shared" si="26"/>
        <v>6.033741535433071</v>
      </c>
      <c r="G152" s="17">
        <f t="shared" si="14"/>
        <v>0</v>
      </c>
      <c r="H152" s="23">
        <f t="shared" si="15"/>
        <v>0</v>
      </c>
      <c r="I152" s="17">
        <f t="shared" si="16"/>
        <v>239.203125</v>
      </c>
      <c r="J152" s="18">
        <f t="shared" si="17"/>
        <v>30.375</v>
      </c>
      <c r="K152" s="23">
        <f t="shared" si="18"/>
        <v>6.377952755905512</v>
      </c>
      <c r="L152" s="39"/>
      <c r="M152" s="3">
        <f t="shared" si="19"/>
        <v>135483.2284694882</v>
      </c>
      <c r="N152" s="7">
        <f t="shared" si="20"/>
        <v>6.021476820866143</v>
      </c>
      <c r="O152" s="1" t="str">
        <f t="shared" si="21"/>
        <v>YES</v>
      </c>
      <c r="P152" s="3">
        <f t="shared" si="22"/>
        <v>0</v>
      </c>
      <c r="Q152" s="3">
        <f t="shared" si="23"/>
        <v>135483.2284694882</v>
      </c>
      <c r="R152" s="45">
        <f t="shared" si="24"/>
        <v>6.021476820866143</v>
      </c>
    </row>
    <row r="153" spans="1:18" ht="12.75">
      <c r="A153" s="24">
        <v>126</v>
      </c>
      <c r="B153" s="1">
        <v>0</v>
      </c>
      <c r="C153" s="7">
        <v>0.34</v>
      </c>
      <c r="D153" s="7">
        <f t="shared" si="27"/>
        <v>0.255</v>
      </c>
      <c r="E153" s="3">
        <f t="shared" si="25"/>
        <v>135483.2284694882</v>
      </c>
      <c r="F153" s="7">
        <f t="shared" si="26"/>
        <v>6.021476820866143</v>
      </c>
      <c r="G153" s="17">
        <f t="shared" si="14"/>
        <v>0</v>
      </c>
      <c r="H153" s="23">
        <f t="shared" si="15"/>
        <v>0</v>
      </c>
      <c r="I153" s="17">
        <f t="shared" si="16"/>
        <v>451.828125</v>
      </c>
      <c r="J153" s="18">
        <f t="shared" si="17"/>
        <v>57.375</v>
      </c>
      <c r="K153" s="23">
        <f t="shared" si="18"/>
        <v>6.377952755905512</v>
      </c>
      <c r="L153" s="39"/>
      <c r="M153" s="3">
        <f t="shared" si="19"/>
        <v>134967.64739173232</v>
      </c>
      <c r="N153" s="7">
        <f t="shared" si="20"/>
        <v>5.9985621062992145</v>
      </c>
      <c r="O153" s="1" t="str">
        <f t="shared" si="21"/>
        <v>YES</v>
      </c>
      <c r="P153" s="3">
        <f t="shared" si="22"/>
        <v>0</v>
      </c>
      <c r="Q153" s="3">
        <f t="shared" si="23"/>
        <v>134967.64739173232</v>
      </c>
      <c r="R153" s="45">
        <f t="shared" si="24"/>
        <v>5.9985621062992145</v>
      </c>
    </row>
    <row r="154" spans="1:18" ht="12.75">
      <c r="A154" s="24">
        <v>127</v>
      </c>
      <c r="B154" s="1">
        <v>0</v>
      </c>
      <c r="C154" s="7">
        <v>0.23</v>
      </c>
      <c r="D154" s="7">
        <f t="shared" si="27"/>
        <v>0.17250000000000001</v>
      </c>
      <c r="E154" s="3">
        <f t="shared" si="25"/>
        <v>134967.64739173232</v>
      </c>
      <c r="F154" s="7">
        <f t="shared" si="26"/>
        <v>5.9985621062992145</v>
      </c>
      <c r="G154" s="17">
        <f t="shared" si="14"/>
        <v>0</v>
      </c>
      <c r="H154" s="23">
        <f t="shared" si="15"/>
        <v>0</v>
      </c>
      <c r="I154" s="17">
        <f t="shared" si="16"/>
        <v>305.64843750000006</v>
      </c>
      <c r="J154" s="18">
        <f t="shared" si="17"/>
        <v>38.81250000000001</v>
      </c>
      <c r="K154" s="23">
        <f t="shared" si="18"/>
        <v>6.377952755905512</v>
      </c>
      <c r="L154" s="39"/>
      <c r="M154" s="3">
        <f t="shared" si="19"/>
        <v>134616.80850147642</v>
      </c>
      <c r="N154" s="7">
        <f t="shared" si="20"/>
        <v>5.982969266732286</v>
      </c>
      <c r="O154" s="1" t="str">
        <f t="shared" si="21"/>
        <v>YES</v>
      </c>
      <c r="P154" s="3">
        <f t="shared" si="22"/>
        <v>0</v>
      </c>
      <c r="Q154" s="3">
        <f t="shared" si="23"/>
        <v>134616.80850147642</v>
      </c>
      <c r="R154" s="45">
        <f t="shared" si="24"/>
        <v>5.982969266732286</v>
      </c>
    </row>
    <row r="155" spans="1:18" ht="12.75">
      <c r="A155" s="24">
        <v>128</v>
      </c>
      <c r="B155" s="1">
        <v>0</v>
      </c>
      <c r="C155" s="7">
        <v>0.17</v>
      </c>
      <c r="D155" s="7">
        <f t="shared" si="27"/>
        <v>0.1275</v>
      </c>
      <c r="E155" s="3">
        <f t="shared" si="25"/>
        <v>134616.80850147642</v>
      </c>
      <c r="F155" s="7">
        <f t="shared" si="26"/>
        <v>5.982969266732286</v>
      </c>
      <c r="G155" s="17">
        <f t="shared" si="14"/>
        <v>0</v>
      </c>
      <c r="H155" s="23">
        <f t="shared" si="15"/>
        <v>0</v>
      </c>
      <c r="I155" s="17">
        <f t="shared" si="16"/>
        <v>225.9140625</v>
      </c>
      <c r="J155" s="18">
        <f t="shared" si="17"/>
        <v>28.6875</v>
      </c>
      <c r="K155" s="23">
        <f t="shared" si="18"/>
        <v>6.377952755905512</v>
      </c>
      <c r="L155" s="39"/>
      <c r="M155" s="3">
        <f t="shared" si="19"/>
        <v>134355.82898622053</v>
      </c>
      <c r="N155" s="7">
        <f t="shared" si="20"/>
        <v>5.9713701771653565</v>
      </c>
      <c r="O155" s="1" t="str">
        <f t="shared" si="21"/>
        <v>YES</v>
      </c>
      <c r="P155" s="3">
        <f t="shared" si="22"/>
        <v>0</v>
      </c>
      <c r="Q155" s="3">
        <f t="shared" si="23"/>
        <v>134355.82898622053</v>
      </c>
      <c r="R155" s="45">
        <f t="shared" si="24"/>
        <v>5.9713701771653565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27"/>
        <v>0.24</v>
      </c>
      <c r="E156" s="3">
        <f t="shared" si="25"/>
        <v>134355.82898622053</v>
      </c>
      <c r="F156" s="7">
        <f t="shared" si="26"/>
        <v>5.9713701771653565</v>
      </c>
      <c r="G156" s="17">
        <f aca="true" t="shared" si="28" ref="G156:G219">$B$9*B156/12</f>
        <v>0</v>
      </c>
      <c r="H156" s="23">
        <f aca="true" t="shared" si="29" ref="H156:H219">IF(B156&lt;0.06,0,$B$3*B156*$B$6*3630)</f>
        <v>0</v>
      </c>
      <c r="I156" s="17">
        <f aca="true" t="shared" si="30" ref="I156:I219">$B$13*D156*1.05/12</f>
        <v>425.25</v>
      </c>
      <c r="J156" s="18">
        <f aca="true" t="shared" si="31" ref="J156:J219">$B$12*D156*1.2/12</f>
        <v>54</v>
      </c>
      <c r="K156" s="23">
        <f aca="true" t="shared" si="32" ref="K156:K219">$B$9*$D$14</f>
        <v>6.377952755905512</v>
      </c>
      <c r="L156" s="39"/>
      <c r="M156" s="3">
        <f aca="true" t="shared" si="33" ref="M156:M219">MAX(0,MIN($D$8,E156+SUM(G156:H156)-SUM(I156:L156)))</f>
        <v>133870.20103346463</v>
      </c>
      <c r="N156" s="7">
        <f aca="true" t="shared" si="34" ref="N156:N219">M156/$B$9</f>
        <v>5.949786712598428</v>
      </c>
      <c r="O156" s="1" t="str">
        <f aca="true" t="shared" si="35" ref="O156:O219">IF(N156&lt;$B$16,"NO","YES")</f>
        <v>YES</v>
      </c>
      <c r="P156" s="3">
        <f aca="true" t="shared" si="36" ref="P156:P219">IF(OR($B$18="NO",O156="YES"),0,$D$8-M156)</f>
        <v>0</v>
      </c>
      <c r="Q156" s="3">
        <f aca="true" t="shared" si="37" ref="Q156:Q219">M156+P156</f>
        <v>133870.20103346463</v>
      </c>
      <c r="R156" s="45">
        <f aca="true" t="shared" si="38" ref="R156:R219">Q156/$B$9</f>
        <v>5.949786712598428</v>
      </c>
    </row>
    <row r="157" spans="1:18" ht="12.75">
      <c r="A157" s="24">
        <v>130</v>
      </c>
      <c r="B157" s="1">
        <v>0</v>
      </c>
      <c r="C157" s="7">
        <v>0.33</v>
      </c>
      <c r="D157" s="7">
        <f t="shared" si="27"/>
        <v>0.2475</v>
      </c>
      <c r="E157" s="3">
        <f aca="true" t="shared" si="39" ref="E157:E220">Q156</f>
        <v>133870.20103346463</v>
      </c>
      <c r="F157" s="7">
        <f aca="true" t="shared" si="40" ref="F157:F220">R156</f>
        <v>5.949786712598428</v>
      </c>
      <c r="G157" s="17">
        <f t="shared" si="28"/>
        <v>0</v>
      </c>
      <c r="H157" s="23">
        <f t="shared" si="29"/>
        <v>0</v>
      </c>
      <c r="I157" s="17">
        <f t="shared" si="30"/>
        <v>438.5390625</v>
      </c>
      <c r="J157" s="18">
        <f t="shared" si="31"/>
        <v>55.6875</v>
      </c>
      <c r="K157" s="23">
        <f t="shared" si="32"/>
        <v>6.377952755905512</v>
      </c>
      <c r="L157" s="39"/>
      <c r="M157" s="3">
        <f t="shared" si="33"/>
        <v>133369.59651820874</v>
      </c>
      <c r="N157" s="7">
        <f t="shared" si="34"/>
        <v>5.927537623031499</v>
      </c>
      <c r="O157" s="1" t="str">
        <f t="shared" si="35"/>
        <v>YES</v>
      </c>
      <c r="P157" s="3">
        <f t="shared" si="36"/>
        <v>0</v>
      </c>
      <c r="Q157" s="3">
        <f t="shared" si="37"/>
        <v>133369.59651820874</v>
      </c>
      <c r="R157" s="45">
        <f t="shared" si="38"/>
        <v>5.927537623031499</v>
      </c>
    </row>
    <row r="158" spans="1:18" ht="12.75">
      <c r="A158" s="24">
        <v>131</v>
      </c>
      <c r="B158" s="1">
        <v>0</v>
      </c>
      <c r="C158" s="7">
        <v>0.35</v>
      </c>
      <c r="D158" s="7">
        <f aca="true" t="shared" si="41" ref="D158:D221">0.75*C158</f>
        <v>0.26249999999999996</v>
      </c>
      <c r="E158" s="3">
        <f t="shared" si="39"/>
        <v>133369.59651820874</v>
      </c>
      <c r="F158" s="7">
        <f t="shared" si="40"/>
        <v>5.927537623031499</v>
      </c>
      <c r="G158" s="17">
        <f t="shared" si="28"/>
        <v>0</v>
      </c>
      <c r="H158" s="23">
        <f t="shared" si="29"/>
        <v>0</v>
      </c>
      <c r="I158" s="17">
        <f t="shared" si="30"/>
        <v>465.11718749999994</v>
      </c>
      <c r="J158" s="18">
        <f t="shared" si="31"/>
        <v>59.06249999999999</v>
      </c>
      <c r="K158" s="23">
        <f t="shared" si="32"/>
        <v>6.377952755905512</v>
      </c>
      <c r="L158" s="39"/>
      <c r="M158" s="3">
        <f t="shared" si="33"/>
        <v>132839.03887795284</v>
      </c>
      <c r="N158" s="7">
        <f t="shared" si="34"/>
        <v>5.903957283464571</v>
      </c>
      <c r="O158" s="1" t="str">
        <f t="shared" si="35"/>
        <v>YES</v>
      </c>
      <c r="P158" s="3">
        <f t="shared" si="36"/>
        <v>0</v>
      </c>
      <c r="Q158" s="3">
        <f t="shared" si="37"/>
        <v>132839.03887795284</v>
      </c>
      <c r="R158" s="45">
        <f t="shared" si="38"/>
        <v>5.903957283464571</v>
      </c>
    </row>
    <row r="159" spans="1:18" ht="12.75">
      <c r="A159" s="24">
        <v>132</v>
      </c>
      <c r="B159" s="1">
        <v>0</v>
      </c>
      <c r="C159" s="7">
        <v>0.34</v>
      </c>
      <c r="D159" s="7">
        <f t="shared" si="41"/>
        <v>0.255</v>
      </c>
      <c r="E159" s="3">
        <f t="shared" si="39"/>
        <v>132839.03887795284</v>
      </c>
      <c r="F159" s="7">
        <f t="shared" si="40"/>
        <v>5.903957283464571</v>
      </c>
      <c r="G159" s="17">
        <f t="shared" si="28"/>
        <v>0</v>
      </c>
      <c r="H159" s="23">
        <f t="shared" si="29"/>
        <v>0</v>
      </c>
      <c r="I159" s="17">
        <f t="shared" si="30"/>
        <v>451.828125</v>
      </c>
      <c r="J159" s="18">
        <f t="shared" si="31"/>
        <v>57.375</v>
      </c>
      <c r="K159" s="23">
        <f t="shared" si="32"/>
        <v>6.377952755905512</v>
      </c>
      <c r="L159" s="39"/>
      <c r="M159" s="3">
        <f t="shared" si="33"/>
        <v>132323.45780019695</v>
      </c>
      <c r="N159" s="7">
        <f t="shared" si="34"/>
        <v>5.881042568897642</v>
      </c>
      <c r="O159" s="1" t="str">
        <f t="shared" si="35"/>
        <v>YES</v>
      </c>
      <c r="P159" s="3">
        <f t="shared" si="36"/>
        <v>0</v>
      </c>
      <c r="Q159" s="3">
        <f t="shared" si="37"/>
        <v>132323.45780019695</v>
      </c>
      <c r="R159" s="45">
        <f t="shared" si="38"/>
        <v>5.881042568897642</v>
      </c>
    </row>
    <row r="160" spans="1:18" ht="12.75">
      <c r="A160" s="24">
        <v>133</v>
      </c>
      <c r="B160" s="1">
        <v>0</v>
      </c>
      <c r="C160" s="7">
        <v>0.33</v>
      </c>
      <c r="D160" s="7">
        <f t="shared" si="41"/>
        <v>0.2475</v>
      </c>
      <c r="E160" s="3">
        <f t="shared" si="39"/>
        <v>132323.45780019695</v>
      </c>
      <c r="F160" s="7">
        <f t="shared" si="40"/>
        <v>5.881042568897642</v>
      </c>
      <c r="G160" s="17">
        <f t="shared" si="28"/>
        <v>0</v>
      </c>
      <c r="H160" s="23">
        <f t="shared" si="29"/>
        <v>0</v>
      </c>
      <c r="I160" s="17">
        <f t="shared" si="30"/>
        <v>438.5390625</v>
      </c>
      <c r="J160" s="18">
        <f t="shared" si="31"/>
        <v>55.6875</v>
      </c>
      <c r="K160" s="23">
        <f t="shared" si="32"/>
        <v>6.377952755905512</v>
      </c>
      <c r="L160" s="39"/>
      <c r="M160" s="3">
        <f t="shared" si="33"/>
        <v>131822.85328494105</v>
      </c>
      <c r="N160" s="7">
        <f t="shared" si="34"/>
        <v>5.858793479330713</v>
      </c>
      <c r="O160" s="1" t="str">
        <f t="shared" si="35"/>
        <v>YES</v>
      </c>
      <c r="P160" s="3">
        <f t="shared" si="36"/>
        <v>0</v>
      </c>
      <c r="Q160" s="3">
        <f t="shared" si="37"/>
        <v>131822.85328494105</v>
      </c>
      <c r="R160" s="45">
        <f t="shared" si="38"/>
        <v>5.858793479330713</v>
      </c>
    </row>
    <row r="161" spans="1:18" ht="12.75">
      <c r="A161" s="24">
        <v>134</v>
      </c>
      <c r="B161" s="1">
        <v>0</v>
      </c>
      <c r="C161" s="7">
        <v>0.32</v>
      </c>
      <c r="D161" s="7">
        <f t="shared" si="41"/>
        <v>0.24</v>
      </c>
      <c r="E161" s="3">
        <f t="shared" si="39"/>
        <v>131822.85328494105</v>
      </c>
      <c r="F161" s="7">
        <f t="shared" si="40"/>
        <v>5.858793479330713</v>
      </c>
      <c r="G161" s="17">
        <f t="shared" si="28"/>
        <v>0</v>
      </c>
      <c r="H161" s="23">
        <f t="shared" si="29"/>
        <v>0</v>
      </c>
      <c r="I161" s="17">
        <f t="shared" si="30"/>
        <v>425.25</v>
      </c>
      <c r="J161" s="18">
        <f t="shared" si="31"/>
        <v>54</v>
      </c>
      <c r="K161" s="23">
        <f t="shared" si="32"/>
        <v>6.377952755905512</v>
      </c>
      <c r="L161" s="39"/>
      <c r="M161" s="3">
        <f t="shared" si="33"/>
        <v>131337.22533218516</v>
      </c>
      <c r="N161" s="7">
        <f t="shared" si="34"/>
        <v>5.837210014763785</v>
      </c>
      <c r="O161" s="1" t="str">
        <f t="shared" si="35"/>
        <v>YES</v>
      </c>
      <c r="P161" s="3">
        <f t="shared" si="36"/>
        <v>0</v>
      </c>
      <c r="Q161" s="3">
        <f t="shared" si="37"/>
        <v>131337.22533218516</v>
      </c>
      <c r="R161" s="45">
        <f t="shared" si="38"/>
        <v>5.837210014763785</v>
      </c>
    </row>
    <row r="162" spans="1:18" ht="12.75">
      <c r="A162" s="24">
        <v>135</v>
      </c>
      <c r="B162" s="1">
        <v>0</v>
      </c>
      <c r="C162" s="7">
        <v>0.34</v>
      </c>
      <c r="D162" s="7">
        <f t="shared" si="41"/>
        <v>0.255</v>
      </c>
      <c r="E162" s="3">
        <f t="shared" si="39"/>
        <v>131337.22533218516</v>
      </c>
      <c r="F162" s="7">
        <f t="shared" si="40"/>
        <v>5.837210014763785</v>
      </c>
      <c r="G162" s="17">
        <f t="shared" si="28"/>
        <v>0</v>
      </c>
      <c r="H162" s="23">
        <f t="shared" si="29"/>
        <v>0</v>
      </c>
      <c r="I162" s="17">
        <f t="shared" si="30"/>
        <v>451.828125</v>
      </c>
      <c r="J162" s="18">
        <f t="shared" si="31"/>
        <v>57.375</v>
      </c>
      <c r="K162" s="23">
        <f t="shared" si="32"/>
        <v>6.377952755905512</v>
      </c>
      <c r="L162" s="39"/>
      <c r="M162" s="3">
        <f t="shared" si="33"/>
        <v>130821.64425442925</v>
      </c>
      <c r="N162" s="7">
        <f t="shared" si="34"/>
        <v>5.814295300196855</v>
      </c>
      <c r="O162" s="1" t="str">
        <f t="shared" si="35"/>
        <v>YES</v>
      </c>
      <c r="P162" s="3">
        <f t="shared" si="36"/>
        <v>0</v>
      </c>
      <c r="Q162" s="3">
        <f t="shared" si="37"/>
        <v>130821.64425442925</v>
      </c>
      <c r="R162" s="45">
        <f t="shared" si="38"/>
        <v>5.814295300196855</v>
      </c>
    </row>
    <row r="163" spans="1:18" ht="12.75">
      <c r="A163" s="24">
        <v>136</v>
      </c>
      <c r="B163" s="1">
        <v>0.05</v>
      </c>
      <c r="C163" s="7">
        <v>0.22</v>
      </c>
      <c r="D163" s="7">
        <f t="shared" si="41"/>
        <v>0.165</v>
      </c>
      <c r="E163" s="3">
        <f t="shared" si="39"/>
        <v>130821.64425442925</v>
      </c>
      <c r="F163" s="7">
        <f t="shared" si="40"/>
        <v>5.814295300196855</v>
      </c>
      <c r="G163" s="17">
        <f t="shared" si="28"/>
        <v>93.75</v>
      </c>
      <c r="H163" s="23">
        <f t="shared" si="29"/>
        <v>0</v>
      </c>
      <c r="I163" s="17">
        <f t="shared" si="30"/>
        <v>292.359375</v>
      </c>
      <c r="J163" s="18">
        <f t="shared" si="31"/>
        <v>37.125</v>
      </c>
      <c r="K163" s="23">
        <f t="shared" si="32"/>
        <v>6.377952755905512</v>
      </c>
      <c r="L163" s="39"/>
      <c r="M163" s="3">
        <f t="shared" si="33"/>
        <v>130579.53192667334</v>
      </c>
      <c r="N163" s="7">
        <f t="shared" si="34"/>
        <v>5.803534752296593</v>
      </c>
      <c r="O163" s="1" t="str">
        <f t="shared" si="35"/>
        <v>YES</v>
      </c>
      <c r="P163" s="3">
        <f t="shared" si="36"/>
        <v>0</v>
      </c>
      <c r="Q163" s="3">
        <f t="shared" si="37"/>
        <v>130579.53192667334</v>
      </c>
      <c r="R163" s="45">
        <f t="shared" si="38"/>
        <v>5.803534752296593</v>
      </c>
    </row>
    <row r="164" spans="1:18" ht="12.75">
      <c r="A164" s="24">
        <v>137</v>
      </c>
      <c r="B164" s="1">
        <v>0</v>
      </c>
      <c r="C164" s="7">
        <v>0.21</v>
      </c>
      <c r="D164" s="7">
        <f t="shared" si="41"/>
        <v>0.1575</v>
      </c>
      <c r="E164" s="3">
        <f t="shared" si="39"/>
        <v>130579.53192667334</v>
      </c>
      <c r="F164" s="7">
        <f t="shared" si="40"/>
        <v>5.803534752296593</v>
      </c>
      <c r="G164" s="17">
        <f t="shared" si="28"/>
        <v>0</v>
      </c>
      <c r="H164" s="23">
        <f t="shared" si="29"/>
        <v>0</v>
      </c>
      <c r="I164" s="17">
        <f t="shared" si="30"/>
        <v>279.0703125</v>
      </c>
      <c r="J164" s="18">
        <f t="shared" si="31"/>
        <v>35.4375</v>
      </c>
      <c r="K164" s="23">
        <f t="shared" si="32"/>
        <v>6.377952755905512</v>
      </c>
      <c r="L164" s="39"/>
      <c r="M164" s="3">
        <f t="shared" si="33"/>
        <v>130258.64616141743</v>
      </c>
      <c r="N164" s="7">
        <f t="shared" si="34"/>
        <v>5.789273162729664</v>
      </c>
      <c r="O164" s="1" t="str">
        <f t="shared" si="35"/>
        <v>YES</v>
      </c>
      <c r="P164" s="3">
        <f t="shared" si="36"/>
        <v>0</v>
      </c>
      <c r="Q164" s="3">
        <f t="shared" si="37"/>
        <v>130258.64616141743</v>
      </c>
      <c r="R164" s="45">
        <f t="shared" si="38"/>
        <v>5.789273162729664</v>
      </c>
    </row>
    <row r="165" spans="1:18" ht="12.75">
      <c r="A165" s="24">
        <v>138</v>
      </c>
      <c r="B165" s="1">
        <v>0</v>
      </c>
      <c r="C165" s="7">
        <v>0.29</v>
      </c>
      <c r="D165" s="7">
        <f t="shared" si="41"/>
        <v>0.21749999999999997</v>
      </c>
      <c r="E165" s="3">
        <f t="shared" si="39"/>
        <v>130258.64616141743</v>
      </c>
      <c r="F165" s="7">
        <f t="shared" si="40"/>
        <v>5.789273162729664</v>
      </c>
      <c r="G165" s="17">
        <f t="shared" si="28"/>
        <v>0</v>
      </c>
      <c r="H165" s="23">
        <f t="shared" si="29"/>
        <v>0</v>
      </c>
      <c r="I165" s="17">
        <f t="shared" si="30"/>
        <v>385.38281249999994</v>
      </c>
      <c r="J165" s="18">
        <f t="shared" si="31"/>
        <v>48.93749999999999</v>
      </c>
      <c r="K165" s="23">
        <f t="shared" si="32"/>
        <v>6.377952755905512</v>
      </c>
      <c r="L165" s="39"/>
      <c r="M165" s="3">
        <f t="shared" si="33"/>
        <v>129817.94789616152</v>
      </c>
      <c r="N165" s="7">
        <f t="shared" si="34"/>
        <v>5.769686573162734</v>
      </c>
      <c r="O165" s="1" t="str">
        <f t="shared" si="35"/>
        <v>YES</v>
      </c>
      <c r="P165" s="3">
        <f t="shared" si="36"/>
        <v>0</v>
      </c>
      <c r="Q165" s="3">
        <f t="shared" si="37"/>
        <v>129817.94789616152</v>
      </c>
      <c r="R165" s="45">
        <f t="shared" si="38"/>
        <v>5.769686573162734</v>
      </c>
    </row>
    <row r="166" spans="1:18" ht="12.75">
      <c r="A166" s="24">
        <v>139</v>
      </c>
      <c r="B166" s="1">
        <v>0</v>
      </c>
      <c r="C166" s="7">
        <v>0.37</v>
      </c>
      <c r="D166" s="7">
        <f t="shared" si="41"/>
        <v>0.27749999999999997</v>
      </c>
      <c r="E166" s="3">
        <f t="shared" si="39"/>
        <v>129817.94789616152</v>
      </c>
      <c r="F166" s="7">
        <f t="shared" si="40"/>
        <v>5.769686573162734</v>
      </c>
      <c r="G166" s="17">
        <f t="shared" si="28"/>
        <v>0</v>
      </c>
      <c r="H166" s="23">
        <f t="shared" si="29"/>
        <v>0</v>
      </c>
      <c r="I166" s="17">
        <f t="shared" si="30"/>
        <v>491.69531249999994</v>
      </c>
      <c r="J166" s="18">
        <f t="shared" si="31"/>
        <v>62.43749999999999</v>
      </c>
      <c r="K166" s="23">
        <f t="shared" si="32"/>
        <v>6.377952755905512</v>
      </c>
      <c r="L166" s="39"/>
      <c r="M166" s="3">
        <f t="shared" si="33"/>
        <v>129257.43713090562</v>
      </c>
      <c r="N166" s="7">
        <f t="shared" si="34"/>
        <v>5.744774983595805</v>
      </c>
      <c r="O166" s="1" t="str">
        <f t="shared" si="35"/>
        <v>YES</v>
      </c>
      <c r="P166" s="3">
        <f t="shared" si="36"/>
        <v>0</v>
      </c>
      <c r="Q166" s="3">
        <f t="shared" si="37"/>
        <v>129257.43713090562</v>
      </c>
      <c r="R166" s="45">
        <f t="shared" si="38"/>
        <v>5.744774983595805</v>
      </c>
    </row>
    <row r="167" spans="1:18" ht="12.75">
      <c r="A167" s="24">
        <v>140</v>
      </c>
      <c r="B167" s="1">
        <v>0</v>
      </c>
      <c r="C167" s="7">
        <v>0.19</v>
      </c>
      <c r="D167" s="7">
        <f t="shared" si="41"/>
        <v>0.14250000000000002</v>
      </c>
      <c r="E167" s="3">
        <f t="shared" si="39"/>
        <v>129257.43713090562</v>
      </c>
      <c r="F167" s="7">
        <f t="shared" si="40"/>
        <v>5.744774983595805</v>
      </c>
      <c r="G167" s="17">
        <f t="shared" si="28"/>
        <v>0</v>
      </c>
      <c r="H167" s="23">
        <f t="shared" si="29"/>
        <v>0</v>
      </c>
      <c r="I167" s="17">
        <f t="shared" si="30"/>
        <v>252.49218750000003</v>
      </c>
      <c r="J167" s="18">
        <f t="shared" si="31"/>
        <v>32.06250000000001</v>
      </c>
      <c r="K167" s="23">
        <f t="shared" si="32"/>
        <v>6.377952755905512</v>
      </c>
      <c r="L167" s="39"/>
      <c r="M167" s="3">
        <f t="shared" si="33"/>
        <v>128966.5044906497</v>
      </c>
      <c r="N167" s="7">
        <f t="shared" si="34"/>
        <v>5.731844644028876</v>
      </c>
      <c r="O167" s="1" t="str">
        <f t="shared" si="35"/>
        <v>YES</v>
      </c>
      <c r="P167" s="3">
        <f t="shared" si="36"/>
        <v>0</v>
      </c>
      <c r="Q167" s="3">
        <f t="shared" si="37"/>
        <v>128966.5044906497</v>
      </c>
      <c r="R167" s="45">
        <f t="shared" si="38"/>
        <v>5.731844644028876</v>
      </c>
    </row>
    <row r="168" spans="1:18" ht="12.75">
      <c r="A168" s="24">
        <v>141</v>
      </c>
      <c r="B168" s="1">
        <v>0</v>
      </c>
      <c r="C168" s="7">
        <v>0.22</v>
      </c>
      <c r="D168" s="7">
        <f t="shared" si="41"/>
        <v>0.165</v>
      </c>
      <c r="E168" s="3">
        <f t="shared" si="39"/>
        <v>128966.5044906497</v>
      </c>
      <c r="F168" s="7">
        <f t="shared" si="40"/>
        <v>5.731844644028876</v>
      </c>
      <c r="G168" s="17">
        <f t="shared" si="28"/>
        <v>0</v>
      </c>
      <c r="H168" s="23">
        <f t="shared" si="29"/>
        <v>0</v>
      </c>
      <c r="I168" s="17">
        <f t="shared" si="30"/>
        <v>292.359375</v>
      </c>
      <c r="J168" s="18">
        <f t="shared" si="31"/>
        <v>37.125</v>
      </c>
      <c r="K168" s="23">
        <f t="shared" si="32"/>
        <v>6.377952755905512</v>
      </c>
      <c r="L168" s="39"/>
      <c r="M168" s="3">
        <f t="shared" si="33"/>
        <v>128630.6421628938</v>
      </c>
      <c r="N168" s="7">
        <f t="shared" si="34"/>
        <v>5.7169174294619465</v>
      </c>
      <c r="O168" s="1" t="str">
        <f t="shared" si="35"/>
        <v>YES</v>
      </c>
      <c r="P168" s="3">
        <f t="shared" si="36"/>
        <v>0</v>
      </c>
      <c r="Q168" s="3">
        <f t="shared" si="37"/>
        <v>128630.6421628938</v>
      </c>
      <c r="R168" s="45">
        <f t="shared" si="38"/>
        <v>5.7169174294619465</v>
      </c>
    </row>
    <row r="169" spans="1:18" ht="12.75">
      <c r="A169" s="24">
        <v>142</v>
      </c>
      <c r="B169" s="1">
        <v>0</v>
      </c>
      <c r="C169" s="7">
        <v>0.5</v>
      </c>
      <c r="D169" s="7">
        <f t="shared" si="41"/>
        <v>0.375</v>
      </c>
      <c r="E169" s="3">
        <f t="shared" si="39"/>
        <v>128630.6421628938</v>
      </c>
      <c r="F169" s="7">
        <f t="shared" si="40"/>
        <v>5.7169174294619465</v>
      </c>
      <c r="G169" s="17">
        <f t="shared" si="28"/>
        <v>0</v>
      </c>
      <c r="H169" s="23">
        <f t="shared" si="29"/>
        <v>0</v>
      </c>
      <c r="I169" s="17">
        <f t="shared" si="30"/>
        <v>664.453125</v>
      </c>
      <c r="J169" s="18">
        <f t="shared" si="31"/>
        <v>84.375</v>
      </c>
      <c r="K169" s="23">
        <f t="shared" si="32"/>
        <v>6.377952755905512</v>
      </c>
      <c r="L169" s="39"/>
      <c r="M169" s="3">
        <f t="shared" si="33"/>
        <v>127875.43608513789</v>
      </c>
      <c r="N169" s="7">
        <f t="shared" si="34"/>
        <v>5.683352714895017</v>
      </c>
      <c r="O169" s="1" t="str">
        <f t="shared" si="35"/>
        <v>YES</v>
      </c>
      <c r="P169" s="3">
        <f t="shared" si="36"/>
        <v>0</v>
      </c>
      <c r="Q169" s="3">
        <f t="shared" si="37"/>
        <v>127875.43608513789</v>
      </c>
      <c r="R169" s="45">
        <f t="shared" si="38"/>
        <v>5.683352714895017</v>
      </c>
    </row>
    <row r="170" spans="1:18" ht="12.75">
      <c r="A170" s="24">
        <v>143</v>
      </c>
      <c r="B170" s="1">
        <v>0</v>
      </c>
      <c r="C170" s="7">
        <v>0.24</v>
      </c>
      <c r="D170" s="7">
        <f t="shared" si="41"/>
        <v>0.18</v>
      </c>
      <c r="E170" s="3">
        <f t="shared" si="39"/>
        <v>127875.43608513789</v>
      </c>
      <c r="F170" s="7">
        <f t="shared" si="40"/>
        <v>5.683352714895017</v>
      </c>
      <c r="G170" s="17">
        <f t="shared" si="28"/>
        <v>0</v>
      </c>
      <c r="H170" s="23">
        <f t="shared" si="29"/>
        <v>0</v>
      </c>
      <c r="I170" s="17">
        <f t="shared" si="30"/>
        <v>318.9375</v>
      </c>
      <c r="J170" s="18">
        <f t="shared" si="31"/>
        <v>40.5</v>
      </c>
      <c r="K170" s="23">
        <f t="shared" si="32"/>
        <v>6.377952755905512</v>
      </c>
      <c r="L170" s="39"/>
      <c r="M170" s="3">
        <f t="shared" si="33"/>
        <v>127509.62063238198</v>
      </c>
      <c r="N170" s="7">
        <f t="shared" si="34"/>
        <v>5.667094250328088</v>
      </c>
      <c r="O170" s="1" t="str">
        <f t="shared" si="35"/>
        <v>YES</v>
      </c>
      <c r="P170" s="3">
        <f t="shared" si="36"/>
        <v>0</v>
      </c>
      <c r="Q170" s="3">
        <f t="shared" si="37"/>
        <v>127509.62063238198</v>
      </c>
      <c r="R170" s="45">
        <f t="shared" si="38"/>
        <v>5.667094250328088</v>
      </c>
    </row>
    <row r="171" spans="1:18" ht="12.75">
      <c r="A171" s="24">
        <v>144</v>
      </c>
      <c r="B171" s="1">
        <v>0</v>
      </c>
      <c r="C171" s="7">
        <v>0.38</v>
      </c>
      <c r="D171" s="7">
        <f t="shared" si="41"/>
        <v>0.28500000000000003</v>
      </c>
      <c r="E171" s="3">
        <f t="shared" si="39"/>
        <v>127509.62063238198</v>
      </c>
      <c r="F171" s="7">
        <f t="shared" si="40"/>
        <v>5.667094250328088</v>
      </c>
      <c r="G171" s="17">
        <f t="shared" si="28"/>
        <v>0</v>
      </c>
      <c r="H171" s="23">
        <f t="shared" si="29"/>
        <v>0</v>
      </c>
      <c r="I171" s="17">
        <f t="shared" si="30"/>
        <v>504.98437500000006</v>
      </c>
      <c r="J171" s="18">
        <f t="shared" si="31"/>
        <v>64.12500000000001</v>
      </c>
      <c r="K171" s="23">
        <f t="shared" si="32"/>
        <v>6.377952755905512</v>
      </c>
      <c r="L171" s="39"/>
      <c r="M171" s="3">
        <f t="shared" si="33"/>
        <v>126934.13330462607</v>
      </c>
      <c r="N171" s="7">
        <f t="shared" si="34"/>
        <v>5.641517035761159</v>
      </c>
      <c r="O171" s="1" t="str">
        <f t="shared" si="35"/>
        <v>YES</v>
      </c>
      <c r="P171" s="3">
        <f t="shared" si="36"/>
        <v>0</v>
      </c>
      <c r="Q171" s="3">
        <f t="shared" si="37"/>
        <v>126934.13330462607</v>
      </c>
      <c r="R171" s="45">
        <f t="shared" si="38"/>
        <v>5.641517035761159</v>
      </c>
    </row>
    <row r="172" spans="1:18" ht="12.75">
      <c r="A172" s="24">
        <v>145</v>
      </c>
      <c r="B172" s="1">
        <v>0</v>
      </c>
      <c r="C172" s="7">
        <v>0.39</v>
      </c>
      <c r="D172" s="7">
        <f t="shared" si="41"/>
        <v>0.2925</v>
      </c>
      <c r="E172" s="3">
        <f t="shared" si="39"/>
        <v>126934.13330462607</v>
      </c>
      <c r="F172" s="7">
        <f t="shared" si="40"/>
        <v>5.641517035761159</v>
      </c>
      <c r="G172" s="17">
        <f t="shared" si="28"/>
        <v>0</v>
      </c>
      <c r="H172" s="23">
        <f t="shared" si="29"/>
        <v>0</v>
      </c>
      <c r="I172" s="17">
        <f t="shared" si="30"/>
        <v>518.2734375</v>
      </c>
      <c r="J172" s="18">
        <f t="shared" si="31"/>
        <v>65.8125</v>
      </c>
      <c r="K172" s="23">
        <f t="shared" si="32"/>
        <v>6.377952755905512</v>
      </c>
      <c r="L172" s="39"/>
      <c r="M172" s="3">
        <f t="shared" si="33"/>
        <v>126343.66941437016</v>
      </c>
      <c r="N172" s="7">
        <f t="shared" si="34"/>
        <v>5.615274196194229</v>
      </c>
      <c r="O172" s="1" t="str">
        <f t="shared" si="35"/>
        <v>YES</v>
      </c>
      <c r="P172" s="3">
        <f t="shared" si="36"/>
        <v>0</v>
      </c>
      <c r="Q172" s="3">
        <f t="shared" si="37"/>
        <v>126343.66941437016</v>
      </c>
      <c r="R172" s="45">
        <f t="shared" si="38"/>
        <v>5.615274196194229</v>
      </c>
    </row>
    <row r="173" spans="1:18" ht="12.75">
      <c r="A173" s="24">
        <v>146</v>
      </c>
      <c r="B173" s="1">
        <v>0</v>
      </c>
      <c r="C173" s="7">
        <v>0.31</v>
      </c>
      <c r="D173" s="7">
        <f t="shared" si="41"/>
        <v>0.23249999999999998</v>
      </c>
      <c r="E173" s="3">
        <f t="shared" si="39"/>
        <v>126343.66941437016</v>
      </c>
      <c r="F173" s="7">
        <f t="shared" si="40"/>
        <v>5.615274196194229</v>
      </c>
      <c r="G173" s="17">
        <f t="shared" si="28"/>
        <v>0</v>
      </c>
      <c r="H173" s="23">
        <f t="shared" si="29"/>
        <v>0</v>
      </c>
      <c r="I173" s="17">
        <f t="shared" si="30"/>
        <v>411.9609375</v>
      </c>
      <c r="J173" s="18">
        <f t="shared" si="31"/>
        <v>52.3125</v>
      </c>
      <c r="K173" s="23">
        <f t="shared" si="32"/>
        <v>6.377952755905512</v>
      </c>
      <c r="L173" s="39"/>
      <c r="M173" s="3">
        <f t="shared" si="33"/>
        <v>125873.01802411425</v>
      </c>
      <c r="N173" s="7">
        <f t="shared" si="34"/>
        <v>5.5943563566273005</v>
      </c>
      <c r="O173" s="1" t="str">
        <f t="shared" si="35"/>
        <v>YES</v>
      </c>
      <c r="P173" s="3">
        <f t="shared" si="36"/>
        <v>0</v>
      </c>
      <c r="Q173" s="3">
        <f t="shared" si="37"/>
        <v>125873.01802411425</v>
      </c>
      <c r="R173" s="45">
        <f t="shared" si="38"/>
        <v>5.5943563566273005</v>
      </c>
    </row>
    <row r="174" spans="1:18" ht="12.75">
      <c r="A174" s="24">
        <v>147</v>
      </c>
      <c r="B174" s="1">
        <v>0.07</v>
      </c>
      <c r="C174" s="7">
        <v>0.35</v>
      </c>
      <c r="D174" s="7">
        <f t="shared" si="41"/>
        <v>0.26249999999999996</v>
      </c>
      <c r="E174" s="3">
        <f t="shared" si="39"/>
        <v>125873.01802411425</v>
      </c>
      <c r="F174" s="7">
        <f t="shared" si="40"/>
        <v>5.5943563566273005</v>
      </c>
      <c r="G174" s="17">
        <f t="shared" si="28"/>
        <v>131.25000000000003</v>
      </c>
      <c r="H174" s="23">
        <f t="shared" si="29"/>
        <v>4192.650000000001</v>
      </c>
      <c r="I174" s="17">
        <f t="shared" si="30"/>
        <v>465.11718749999994</v>
      </c>
      <c r="J174" s="18">
        <f t="shared" si="31"/>
        <v>59.06249999999999</v>
      </c>
      <c r="K174" s="23">
        <f t="shared" si="32"/>
        <v>6.377952755905512</v>
      </c>
      <c r="L174" s="39"/>
      <c r="M174" s="3">
        <f t="shared" si="33"/>
        <v>129666.36038385834</v>
      </c>
      <c r="N174" s="7">
        <f t="shared" si="34"/>
        <v>5.762949350393704</v>
      </c>
      <c r="O174" s="1" t="str">
        <f t="shared" si="35"/>
        <v>YES</v>
      </c>
      <c r="P174" s="3">
        <f t="shared" si="36"/>
        <v>0</v>
      </c>
      <c r="Q174" s="3">
        <f t="shared" si="37"/>
        <v>129666.36038385834</v>
      </c>
      <c r="R174" s="45">
        <f t="shared" si="38"/>
        <v>5.762949350393704</v>
      </c>
    </row>
    <row r="175" spans="1:18" ht="12.75">
      <c r="A175" s="24">
        <v>148</v>
      </c>
      <c r="B175" s="1">
        <v>0</v>
      </c>
      <c r="C175" s="7">
        <v>0.27</v>
      </c>
      <c r="D175" s="7">
        <f t="shared" si="41"/>
        <v>0.2025</v>
      </c>
      <c r="E175" s="3">
        <f t="shared" si="39"/>
        <v>129666.36038385834</v>
      </c>
      <c r="F175" s="7">
        <f t="shared" si="40"/>
        <v>5.762949350393704</v>
      </c>
      <c r="G175" s="17">
        <f t="shared" si="28"/>
        <v>0</v>
      </c>
      <c r="H175" s="23">
        <f t="shared" si="29"/>
        <v>0</v>
      </c>
      <c r="I175" s="17">
        <f t="shared" si="30"/>
        <v>358.8046875</v>
      </c>
      <c r="J175" s="18">
        <f t="shared" si="31"/>
        <v>45.5625</v>
      </c>
      <c r="K175" s="23">
        <f t="shared" si="32"/>
        <v>6.377952755905512</v>
      </c>
      <c r="L175" s="39"/>
      <c r="M175" s="3">
        <f t="shared" si="33"/>
        <v>129255.61524360243</v>
      </c>
      <c r="N175" s="7">
        <f t="shared" si="34"/>
        <v>5.744694010826775</v>
      </c>
      <c r="O175" s="1" t="str">
        <f t="shared" si="35"/>
        <v>YES</v>
      </c>
      <c r="P175" s="3">
        <f t="shared" si="36"/>
        <v>0</v>
      </c>
      <c r="Q175" s="3">
        <f t="shared" si="37"/>
        <v>129255.61524360243</v>
      </c>
      <c r="R175" s="45">
        <f t="shared" si="38"/>
        <v>5.744694010826775</v>
      </c>
    </row>
    <row r="176" spans="1:18" ht="12.75">
      <c r="A176" s="24">
        <v>149</v>
      </c>
      <c r="B176" s="1">
        <v>0.05</v>
      </c>
      <c r="C176" s="7">
        <v>0.34</v>
      </c>
      <c r="D176" s="7">
        <f t="shared" si="41"/>
        <v>0.255</v>
      </c>
      <c r="E176" s="3">
        <f t="shared" si="39"/>
        <v>129255.61524360243</v>
      </c>
      <c r="F176" s="7">
        <f t="shared" si="40"/>
        <v>5.744694010826775</v>
      </c>
      <c r="G176" s="17">
        <f t="shared" si="28"/>
        <v>93.75</v>
      </c>
      <c r="H176" s="23">
        <f t="shared" si="29"/>
        <v>0</v>
      </c>
      <c r="I176" s="17">
        <f t="shared" si="30"/>
        <v>451.828125</v>
      </c>
      <c r="J176" s="18">
        <f t="shared" si="31"/>
        <v>57.375</v>
      </c>
      <c r="K176" s="23">
        <f t="shared" si="32"/>
        <v>6.377952755905512</v>
      </c>
      <c r="L176" s="39"/>
      <c r="M176" s="3">
        <f t="shared" si="33"/>
        <v>128833.78416584652</v>
      </c>
      <c r="N176" s="7">
        <f t="shared" si="34"/>
        <v>5.725945962926512</v>
      </c>
      <c r="O176" s="1" t="str">
        <f t="shared" si="35"/>
        <v>YES</v>
      </c>
      <c r="P176" s="3">
        <f t="shared" si="36"/>
        <v>0</v>
      </c>
      <c r="Q176" s="3">
        <f t="shared" si="37"/>
        <v>128833.78416584652</v>
      </c>
      <c r="R176" s="45">
        <f t="shared" si="38"/>
        <v>5.725945962926512</v>
      </c>
    </row>
    <row r="177" spans="1:18" ht="12.75">
      <c r="A177" s="24">
        <v>150</v>
      </c>
      <c r="B177" s="1">
        <v>0</v>
      </c>
      <c r="C177" s="7">
        <v>0.23</v>
      </c>
      <c r="D177" s="7">
        <f t="shared" si="41"/>
        <v>0.17250000000000001</v>
      </c>
      <c r="E177" s="3">
        <f t="shared" si="39"/>
        <v>128833.78416584652</v>
      </c>
      <c r="F177" s="7">
        <f t="shared" si="40"/>
        <v>5.725945962926512</v>
      </c>
      <c r="G177" s="17">
        <f t="shared" si="28"/>
        <v>0</v>
      </c>
      <c r="H177" s="23">
        <f t="shared" si="29"/>
        <v>0</v>
      </c>
      <c r="I177" s="17">
        <f t="shared" si="30"/>
        <v>305.64843750000006</v>
      </c>
      <c r="J177" s="18">
        <f t="shared" si="31"/>
        <v>38.81250000000001</v>
      </c>
      <c r="K177" s="23">
        <f t="shared" si="32"/>
        <v>6.377952755905512</v>
      </c>
      <c r="L177" s="39"/>
      <c r="M177" s="3">
        <f t="shared" si="33"/>
        <v>128482.94527559061</v>
      </c>
      <c r="N177" s="7">
        <f t="shared" si="34"/>
        <v>5.710353123359583</v>
      </c>
      <c r="O177" s="1" t="str">
        <f t="shared" si="35"/>
        <v>YES</v>
      </c>
      <c r="P177" s="3">
        <f t="shared" si="36"/>
        <v>0</v>
      </c>
      <c r="Q177" s="3">
        <f t="shared" si="37"/>
        <v>128482.94527559061</v>
      </c>
      <c r="R177" s="45">
        <f t="shared" si="38"/>
        <v>5.710353123359583</v>
      </c>
    </row>
    <row r="178" spans="1:18" ht="12.75">
      <c r="A178" s="24">
        <v>151</v>
      </c>
      <c r="B178" s="1">
        <v>0</v>
      </c>
      <c r="C178" s="7">
        <v>0.22</v>
      </c>
      <c r="D178" s="7">
        <f t="shared" si="41"/>
        <v>0.165</v>
      </c>
      <c r="E178" s="3">
        <f t="shared" si="39"/>
        <v>128482.94527559061</v>
      </c>
      <c r="F178" s="7">
        <f t="shared" si="40"/>
        <v>5.710353123359583</v>
      </c>
      <c r="G178" s="17">
        <f t="shared" si="28"/>
        <v>0</v>
      </c>
      <c r="H178" s="23">
        <f t="shared" si="29"/>
        <v>0</v>
      </c>
      <c r="I178" s="17">
        <f t="shared" si="30"/>
        <v>292.359375</v>
      </c>
      <c r="J178" s="18">
        <f t="shared" si="31"/>
        <v>37.125</v>
      </c>
      <c r="K178" s="23">
        <f t="shared" si="32"/>
        <v>6.377952755905512</v>
      </c>
      <c r="L178" s="39"/>
      <c r="M178" s="3">
        <f t="shared" si="33"/>
        <v>128147.0829478347</v>
      </c>
      <c r="N178" s="7">
        <f t="shared" si="34"/>
        <v>5.695425908792654</v>
      </c>
      <c r="O178" s="1" t="str">
        <f t="shared" si="35"/>
        <v>YES</v>
      </c>
      <c r="P178" s="3">
        <f t="shared" si="36"/>
        <v>0</v>
      </c>
      <c r="Q178" s="3">
        <f t="shared" si="37"/>
        <v>128147.0829478347</v>
      </c>
      <c r="R178" s="45">
        <f t="shared" si="38"/>
        <v>5.695425908792654</v>
      </c>
    </row>
    <row r="179" spans="1:18" ht="12.75">
      <c r="A179" s="24">
        <v>152</v>
      </c>
      <c r="B179" s="1">
        <v>0.03</v>
      </c>
      <c r="C179" s="7">
        <v>0.22</v>
      </c>
      <c r="D179" s="7">
        <f t="shared" si="41"/>
        <v>0.165</v>
      </c>
      <c r="E179" s="3">
        <f t="shared" si="39"/>
        <v>128147.0829478347</v>
      </c>
      <c r="F179" s="7">
        <f t="shared" si="40"/>
        <v>5.695425908792654</v>
      </c>
      <c r="G179" s="17">
        <f t="shared" si="28"/>
        <v>56.25</v>
      </c>
      <c r="H179" s="23">
        <f t="shared" si="29"/>
        <v>0</v>
      </c>
      <c r="I179" s="17">
        <f t="shared" si="30"/>
        <v>292.359375</v>
      </c>
      <c r="J179" s="18">
        <f t="shared" si="31"/>
        <v>37.125</v>
      </c>
      <c r="K179" s="23">
        <f t="shared" si="32"/>
        <v>6.377952755905512</v>
      </c>
      <c r="L179" s="39"/>
      <c r="M179" s="3">
        <f t="shared" si="33"/>
        <v>127867.47062007879</v>
      </c>
      <c r="N179" s="7">
        <f t="shared" si="34"/>
        <v>5.6829986942257245</v>
      </c>
      <c r="O179" s="1" t="str">
        <f t="shared" si="35"/>
        <v>YES</v>
      </c>
      <c r="P179" s="3">
        <f t="shared" si="36"/>
        <v>0</v>
      </c>
      <c r="Q179" s="3">
        <f t="shared" si="37"/>
        <v>127867.47062007879</v>
      </c>
      <c r="R179" s="45">
        <f t="shared" si="38"/>
        <v>5.6829986942257245</v>
      </c>
    </row>
    <row r="180" spans="1:18" ht="12.75">
      <c r="A180" s="24">
        <v>153</v>
      </c>
      <c r="B180" s="1">
        <v>0</v>
      </c>
      <c r="C180" s="7">
        <v>0.33</v>
      </c>
      <c r="D180" s="7">
        <f t="shared" si="41"/>
        <v>0.2475</v>
      </c>
      <c r="E180" s="3">
        <f t="shared" si="39"/>
        <v>127867.47062007879</v>
      </c>
      <c r="F180" s="7">
        <f t="shared" si="40"/>
        <v>5.6829986942257245</v>
      </c>
      <c r="G180" s="17">
        <f t="shared" si="28"/>
        <v>0</v>
      </c>
      <c r="H180" s="23">
        <f t="shared" si="29"/>
        <v>0</v>
      </c>
      <c r="I180" s="17">
        <f t="shared" si="30"/>
        <v>438.5390625</v>
      </c>
      <c r="J180" s="18">
        <f t="shared" si="31"/>
        <v>55.6875</v>
      </c>
      <c r="K180" s="23">
        <f t="shared" si="32"/>
        <v>6.377952755905512</v>
      </c>
      <c r="L180" s="39"/>
      <c r="M180" s="3">
        <f t="shared" si="33"/>
        <v>127366.86610482288</v>
      </c>
      <c r="N180" s="7">
        <f t="shared" si="34"/>
        <v>5.660749604658795</v>
      </c>
      <c r="O180" s="1" t="str">
        <f t="shared" si="35"/>
        <v>YES</v>
      </c>
      <c r="P180" s="3">
        <f t="shared" si="36"/>
        <v>0</v>
      </c>
      <c r="Q180" s="3">
        <f t="shared" si="37"/>
        <v>127366.86610482288</v>
      </c>
      <c r="R180" s="45">
        <f t="shared" si="38"/>
        <v>5.660749604658795</v>
      </c>
    </row>
    <row r="181" spans="1:18" ht="12.75">
      <c r="A181" s="24">
        <v>154</v>
      </c>
      <c r="B181" s="1">
        <v>0</v>
      </c>
      <c r="C181" s="7">
        <v>0.31</v>
      </c>
      <c r="D181" s="7">
        <f t="shared" si="41"/>
        <v>0.23249999999999998</v>
      </c>
      <c r="E181" s="3">
        <f t="shared" si="39"/>
        <v>127366.86610482288</v>
      </c>
      <c r="F181" s="7">
        <f t="shared" si="40"/>
        <v>5.660749604658795</v>
      </c>
      <c r="G181" s="17">
        <f t="shared" si="28"/>
        <v>0</v>
      </c>
      <c r="H181" s="23">
        <f t="shared" si="29"/>
        <v>0</v>
      </c>
      <c r="I181" s="17">
        <f t="shared" si="30"/>
        <v>411.9609375</v>
      </c>
      <c r="J181" s="18">
        <f t="shared" si="31"/>
        <v>52.3125</v>
      </c>
      <c r="K181" s="23">
        <f t="shared" si="32"/>
        <v>6.377952755905512</v>
      </c>
      <c r="L181" s="39"/>
      <c r="M181" s="3">
        <f t="shared" si="33"/>
        <v>126896.21471456697</v>
      </c>
      <c r="N181" s="7">
        <f t="shared" si="34"/>
        <v>5.6398317650918655</v>
      </c>
      <c r="O181" s="1" t="str">
        <f t="shared" si="35"/>
        <v>YES</v>
      </c>
      <c r="P181" s="3">
        <f t="shared" si="36"/>
        <v>0</v>
      </c>
      <c r="Q181" s="3">
        <f t="shared" si="37"/>
        <v>126896.21471456697</v>
      </c>
      <c r="R181" s="45">
        <f t="shared" si="38"/>
        <v>5.6398317650918655</v>
      </c>
    </row>
    <row r="182" spans="1:18" ht="12.75">
      <c r="A182" s="24">
        <v>155</v>
      </c>
      <c r="B182" s="1">
        <v>0</v>
      </c>
      <c r="C182" s="7">
        <v>0.26</v>
      </c>
      <c r="D182" s="7">
        <f t="shared" si="41"/>
        <v>0.195</v>
      </c>
      <c r="E182" s="3">
        <f t="shared" si="39"/>
        <v>126896.21471456697</v>
      </c>
      <c r="F182" s="7">
        <f t="shared" si="40"/>
        <v>5.6398317650918655</v>
      </c>
      <c r="G182" s="17">
        <f t="shared" si="28"/>
        <v>0</v>
      </c>
      <c r="H182" s="23">
        <f t="shared" si="29"/>
        <v>0</v>
      </c>
      <c r="I182" s="17">
        <f t="shared" si="30"/>
        <v>345.515625</v>
      </c>
      <c r="J182" s="18">
        <f t="shared" si="31"/>
        <v>43.875</v>
      </c>
      <c r="K182" s="23">
        <f t="shared" si="32"/>
        <v>6.377952755905512</v>
      </c>
      <c r="L182" s="39"/>
      <c r="M182" s="3">
        <f t="shared" si="33"/>
        <v>126500.44613681106</v>
      </c>
      <c r="N182" s="7">
        <f t="shared" si="34"/>
        <v>5.622242050524936</v>
      </c>
      <c r="O182" s="1" t="str">
        <f t="shared" si="35"/>
        <v>YES</v>
      </c>
      <c r="P182" s="3">
        <f t="shared" si="36"/>
        <v>0</v>
      </c>
      <c r="Q182" s="3">
        <f t="shared" si="37"/>
        <v>126500.44613681106</v>
      </c>
      <c r="R182" s="45">
        <f t="shared" si="38"/>
        <v>5.622242050524936</v>
      </c>
    </row>
    <row r="183" spans="1:18" ht="12.75">
      <c r="A183" s="24">
        <v>156</v>
      </c>
      <c r="B183" s="1">
        <v>0</v>
      </c>
      <c r="C183" s="7">
        <v>0.29</v>
      </c>
      <c r="D183" s="7">
        <f t="shared" si="41"/>
        <v>0.21749999999999997</v>
      </c>
      <c r="E183" s="3">
        <f t="shared" si="39"/>
        <v>126500.44613681106</v>
      </c>
      <c r="F183" s="7">
        <f t="shared" si="40"/>
        <v>5.622242050524936</v>
      </c>
      <c r="G183" s="17">
        <f t="shared" si="28"/>
        <v>0</v>
      </c>
      <c r="H183" s="23">
        <f t="shared" si="29"/>
        <v>0</v>
      </c>
      <c r="I183" s="17">
        <f t="shared" si="30"/>
        <v>385.38281249999994</v>
      </c>
      <c r="J183" s="18">
        <f t="shared" si="31"/>
        <v>48.93749999999999</v>
      </c>
      <c r="K183" s="23">
        <f t="shared" si="32"/>
        <v>6.377952755905512</v>
      </c>
      <c r="L183" s="39"/>
      <c r="M183" s="3">
        <f t="shared" si="33"/>
        <v>126059.74787155516</v>
      </c>
      <c r="N183" s="7">
        <f t="shared" si="34"/>
        <v>5.602655460958007</v>
      </c>
      <c r="O183" s="1" t="str">
        <f t="shared" si="35"/>
        <v>YES</v>
      </c>
      <c r="P183" s="3">
        <f t="shared" si="36"/>
        <v>0</v>
      </c>
      <c r="Q183" s="3">
        <f t="shared" si="37"/>
        <v>126059.74787155516</v>
      </c>
      <c r="R183" s="45">
        <f t="shared" si="38"/>
        <v>5.602655460958007</v>
      </c>
    </row>
    <row r="184" spans="1:18" ht="12.75">
      <c r="A184" s="24">
        <v>157</v>
      </c>
      <c r="B184" s="1">
        <v>0</v>
      </c>
      <c r="C184" s="7">
        <v>0.29</v>
      </c>
      <c r="D184" s="7">
        <f t="shared" si="41"/>
        <v>0.21749999999999997</v>
      </c>
      <c r="E184" s="3">
        <f t="shared" si="39"/>
        <v>126059.74787155516</v>
      </c>
      <c r="F184" s="7">
        <f t="shared" si="40"/>
        <v>5.602655460958007</v>
      </c>
      <c r="G184" s="17">
        <f t="shared" si="28"/>
        <v>0</v>
      </c>
      <c r="H184" s="23">
        <f t="shared" si="29"/>
        <v>0</v>
      </c>
      <c r="I184" s="17">
        <f t="shared" si="30"/>
        <v>385.38281249999994</v>
      </c>
      <c r="J184" s="18">
        <f t="shared" si="31"/>
        <v>48.93749999999999</v>
      </c>
      <c r="K184" s="23">
        <f t="shared" si="32"/>
        <v>6.377952755905512</v>
      </c>
      <c r="L184" s="39"/>
      <c r="M184" s="3">
        <f t="shared" si="33"/>
        <v>125619.04960629925</v>
      </c>
      <c r="N184" s="7">
        <f t="shared" si="34"/>
        <v>5.583068871391077</v>
      </c>
      <c r="O184" s="1" t="str">
        <f t="shared" si="35"/>
        <v>YES</v>
      </c>
      <c r="P184" s="3">
        <f t="shared" si="36"/>
        <v>0</v>
      </c>
      <c r="Q184" s="3">
        <f t="shared" si="37"/>
        <v>125619.04960629925</v>
      </c>
      <c r="R184" s="45">
        <f t="shared" si="38"/>
        <v>5.583068871391077</v>
      </c>
    </row>
    <row r="185" spans="1:18" ht="12.75">
      <c r="A185" s="24">
        <v>158</v>
      </c>
      <c r="B185" s="1">
        <v>0</v>
      </c>
      <c r="C185" s="7">
        <v>0.44</v>
      </c>
      <c r="D185" s="7">
        <f t="shared" si="41"/>
        <v>0.33</v>
      </c>
      <c r="E185" s="3">
        <f t="shared" si="39"/>
        <v>125619.04960629925</v>
      </c>
      <c r="F185" s="7">
        <f t="shared" si="40"/>
        <v>5.583068871391077</v>
      </c>
      <c r="G185" s="17">
        <f t="shared" si="28"/>
        <v>0</v>
      </c>
      <c r="H185" s="23">
        <f t="shared" si="29"/>
        <v>0</v>
      </c>
      <c r="I185" s="17">
        <f t="shared" si="30"/>
        <v>584.71875</v>
      </c>
      <c r="J185" s="18">
        <f t="shared" si="31"/>
        <v>74.25</v>
      </c>
      <c r="K185" s="23">
        <f t="shared" si="32"/>
        <v>6.377952755905512</v>
      </c>
      <c r="L185" s="39"/>
      <c r="M185" s="3">
        <f t="shared" si="33"/>
        <v>124953.70290354334</v>
      </c>
      <c r="N185" s="7">
        <f t="shared" si="34"/>
        <v>5.553497906824148</v>
      </c>
      <c r="O185" s="1" t="str">
        <f t="shared" si="35"/>
        <v>YES</v>
      </c>
      <c r="P185" s="3">
        <f t="shared" si="36"/>
        <v>0</v>
      </c>
      <c r="Q185" s="3">
        <f t="shared" si="37"/>
        <v>124953.70290354334</v>
      </c>
      <c r="R185" s="45">
        <f t="shared" si="38"/>
        <v>5.553497906824148</v>
      </c>
    </row>
    <row r="186" spans="1:18" ht="12.75">
      <c r="A186" s="24">
        <v>159</v>
      </c>
      <c r="B186" s="1">
        <v>0</v>
      </c>
      <c r="C186" s="7">
        <v>0.43</v>
      </c>
      <c r="D186" s="7">
        <f t="shared" si="41"/>
        <v>0.3225</v>
      </c>
      <c r="E186" s="3">
        <f t="shared" si="39"/>
        <v>124953.70290354334</v>
      </c>
      <c r="F186" s="7">
        <f t="shared" si="40"/>
        <v>5.553497906824148</v>
      </c>
      <c r="G186" s="17">
        <f t="shared" si="28"/>
        <v>0</v>
      </c>
      <c r="H186" s="23">
        <f t="shared" si="29"/>
        <v>0</v>
      </c>
      <c r="I186" s="17">
        <f t="shared" si="30"/>
        <v>571.4296875</v>
      </c>
      <c r="J186" s="18">
        <f t="shared" si="31"/>
        <v>72.5625</v>
      </c>
      <c r="K186" s="23">
        <f t="shared" si="32"/>
        <v>6.377952755905512</v>
      </c>
      <c r="L186" s="39"/>
      <c r="M186" s="3">
        <f t="shared" si="33"/>
        <v>124303.33276328743</v>
      </c>
      <c r="N186" s="7">
        <f t="shared" si="34"/>
        <v>5.524592567257219</v>
      </c>
      <c r="O186" s="1" t="str">
        <f t="shared" si="35"/>
        <v>YES</v>
      </c>
      <c r="P186" s="3">
        <f t="shared" si="36"/>
        <v>0</v>
      </c>
      <c r="Q186" s="3">
        <f t="shared" si="37"/>
        <v>124303.33276328743</v>
      </c>
      <c r="R186" s="45">
        <f t="shared" si="38"/>
        <v>5.524592567257219</v>
      </c>
    </row>
    <row r="187" spans="1:18" ht="12.75">
      <c r="A187" s="24">
        <v>160</v>
      </c>
      <c r="B187" s="1">
        <v>0</v>
      </c>
      <c r="C187" s="7">
        <v>0.38</v>
      </c>
      <c r="D187" s="7">
        <f t="shared" si="41"/>
        <v>0.28500000000000003</v>
      </c>
      <c r="E187" s="3">
        <f t="shared" si="39"/>
        <v>124303.33276328743</v>
      </c>
      <c r="F187" s="7">
        <f t="shared" si="40"/>
        <v>5.524592567257219</v>
      </c>
      <c r="G187" s="17">
        <f t="shared" si="28"/>
        <v>0</v>
      </c>
      <c r="H187" s="23">
        <f t="shared" si="29"/>
        <v>0</v>
      </c>
      <c r="I187" s="17">
        <f t="shared" si="30"/>
        <v>504.98437500000006</v>
      </c>
      <c r="J187" s="18">
        <f t="shared" si="31"/>
        <v>64.12500000000001</v>
      </c>
      <c r="K187" s="23">
        <f t="shared" si="32"/>
        <v>6.377952755905512</v>
      </c>
      <c r="L187" s="39"/>
      <c r="M187" s="3">
        <f t="shared" si="33"/>
        <v>123727.84543553152</v>
      </c>
      <c r="N187" s="7">
        <f t="shared" si="34"/>
        <v>5.499015352690289</v>
      </c>
      <c r="O187" s="1" t="str">
        <f t="shared" si="35"/>
        <v>YES</v>
      </c>
      <c r="P187" s="3">
        <f t="shared" si="36"/>
        <v>0</v>
      </c>
      <c r="Q187" s="3">
        <f t="shared" si="37"/>
        <v>123727.84543553152</v>
      </c>
      <c r="R187" s="45">
        <f t="shared" si="38"/>
        <v>5.499015352690289</v>
      </c>
    </row>
    <row r="188" spans="1:18" ht="12.75">
      <c r="A188" s="24">
        <v>161</v>
      </c>
      <c r="B188" s="1">
        <v>0.42</v>
      </c>
      <c r="C188" s="7">
        <v>0.4</v>
      </c>
      <c r="D188" s="7">
        <f t="shared" si="41"/>
        <v>0.30000000000000004</v>
      </c>
      <c r="E188" s="3">
        <f t="shared" si="39"/>
        <v>123727.84543553152</v>
      </c>
      <c r="F188" s="7">
        <f t="shared" si="40"/>
        <v>5.499015352690289</v>
      </c>
      <c r="G188" s="17">
        <f t="shared" si="28"/>
        <v>787.5</v>
      </c>
      <c r="H188" s="23">
        <f t="shared" si="29"/>
        <v>25155.9</v>
      </c>
      <c r="I188" s="17">
        <f t="shared" si="30"/>
        <v>531.5625000000001</v>
      </c>
      <c r="J188" s="18">
        <f t="shared" si="31"/>
        <v>67.50000000000001</v>
      </c>
      <c r="K188" s="23">
        <f t="shared" si="32"/>
        <v>6.377952755905512</v>
      </c>
      <c r="L188" s="39"/>
      <c r="M188" s="3">
        <f t="shared" si="33"/>
        <v>136125</v>
      </c>
      <c r="N188" s="7">
        <f t="shared" si="34"/>
        <v>6.05</v>
      </c>
      <c r="O188" s="1" t="str">
        <f t="shared" si="35"/>
        <v>YES</v>
      </c>
      <c r="P188" s="3">
        <f t="shared" si="36"/>
        <v>0</v>
      </c>
      <c r="Q188" s="3">
        <f t="shared" si="37"/>
        <v>136125</v>
      </c>
      <c r="R188" s="45">
        <f t="shared" si="38"/>
        <v>6.05</v>
      </c>
    </row>
    <row r="189" spans="1:18" ht="12.75">
      <c r="A189" s="24">
        <v>162</v>
      </c>
      <c r="B189" s="1">
        <v>0.01</v>
      </c>
      <c r="C189" s="7">
        <v>0.37</v>
      </c>
      <c r="D189" s="7">
        <f t="shared" si="41"/>
        <v>0.27749999999999997</v>
      </c>
      <c r="E189" s="3">
        <f t="shared" si="39"/>
        <v>136125</v>
      </c>
      <c r="F189" s="7">
        <f t="shared" si="40"/>
        <v>6.05</v>
      </c>
      <c r="G189" s="17">
        <f t="shared" si="28"/>
        <v>18.75</v>
      </c>
      <c r="H189" s="23">
        <f t="shared" si="29"/>
        <v>0</v>
      </c>
      <c r="I189" s="17">
        <f t="shared" si="30"/>
        <v>491.69531249999994</v>
      </c>
      <c r="J189" s="18">
        <f t="shared" si="31"/>
        <v>62.43749999999999</v>
      </c>
      <c r="K189" s="23">
        <f t="shared" si="32"/>
        <v>6.377952755905512</v>
      </c>
      <c r="L189" s="39"/>
      <c r="M189" s="3">
        <f t="shared" si="33"/>
        <v>135583.2392347441</v>
      </c>
      <c r="N189" s="7">
        <f t="shared" si="34"/>
        <v>6.025921743766404</v>
      </c>
      <c r="O189" s="1" t="str">
        <f t="shared" si="35"/>
        <v>YES</v>
      </c>
      <c r="P189" s="3">
        <f t="shared" si="36"/>
        <v>0</v>
      </c>
      <c r="Q189" s="3">
        <f t="shared" si="37"/>
        <v>135583.2392347441</v>
      </c>
      <c r="R189" s="45">
        <f t="shared" si="38"/>
        <v>6.025921743766404</v>
      </c>
    </row>
    <row r="190" spans="1:18" ht="12.75">
      <c r="A190" s="24">
        <v>163</v>
      </c>
      <c r="B190" s="1">
        <v>0</v>
      </c>
      <c r="C190" s="7">
        <v>0.2</v>
      </c>
      <c r="D190" s="7">
        <f t="shared" si="41"/>
        <v>0.15000000000000002</v>
      </c>
      <c r="E190" s="3">
        <f t="shared" si="39"/>
        <v>135583.2392347441</v>
      </c>
      <c r="F190" s="7">
        <f t="shared" si="40"/>
        <v>6.025921743766404</v>
      </c>
      <c r="G190" s="17">
        <f t="shared" si="28"/>
        <v>0</v>
      </c>
      <c r="H190" s="23">
        <f t="shared" si="29"/>
        <v>0</v>
      </c>
      <c r="I190" s="17">
        <f t="shared" si="30"/>
        <v>265.78125000000006</v>
      </c>
      <c r="J190" s="18">
        <f t="shared" si="31"/>
        <v>33.75000000000001</v>
      </c>
      <c r="K190" s="23">
        <f t="shared" si="32"/>
        <v>6.377952755905512</v>
      </c>
      <c r="L190" s="39"/>
      <c r="M190" s="3">
        <f t="shared" si="33"/>
        <v>135277.3300319882</v>
      </c>
      <c r="N190" s="7">
        <f t="shared" si="34"/>
        <v>6.012325779199476</v>
      </c>
      <c r="O190" s="1" t="str">
        <f t="shared" si="35"/>
        <v>YES</v>
      </c>
      <c r="P190" s="3">
        <f t="shared" si="36"/>
        <v>0</v>
      </c>
      <c r="Q190" s="3">
        <f t="shared" si="37"/>
        <v>135277.3300319882</v>
      </c>
      <c r="R190" s="45">
        <f t="shared" si="38"/>
        <v>6.012325779199476</v>
      </c>
    </row>
    <row r="191" spans="1:18" ht="12.75">
      <c r="A191" s="24">
        <v>164</v>
      </c>
      <c r="B191" s="1">
        <v>0</v>
      </c>
      <c r="C191" s="7">
        <v>0.39</v>
      </c>
      <c r="D191" s="7">
        <f t="shared" si="41"/>
        <v>0.2925</v>
      </c>
      <c r="E191" s="3">
        <f t="shared" si="39"/>
        <v>135277.3300319882</v>
      </c>
      <c r="F191" s="7">
        <f t="shared" si="40"/>
        <v>6.012325779199476</v>
      </c>
      <c r="G191" s="17">
        <f t="shared" si="28"/>
        <v>0</v>
      </c>
      <c r="H191" s="23">
        <f t="shared" si="29"/>
        <v>0</v>
      </c>
      <c r="I191" s="17">
        <f t="shared" si="30"/>
        <v>518.2734375</v>
      </c>
      <c r="J191" s="18">
        <f t="shared" si="31"/>
        <v>65.8125</v>
      </c>
      <c r="K191" s="23">
        <f t="shared" si="32"/>
        <v>6.377952755905512</v>
      </c>
      <c r="L191" s="39"/>
      <c r="M191" s="3">
        <f t="shared" si="33"/>
        <v>134686.86614173232</v>
      </c>
      <c r="N191" s="7">
        <f t="shared" si="34"/>
        <v>5.9860829396325475</v>
      </c>
      <c r="O191" s="1" t="str">
        <f t="shared" si="35"/>
        <v>YES</v>
      </c>
      <c r="P191" s="3">
        <f t="shared" si="36"/>
        <v>0</v>
      </c>
      <c r="Q191" s="3">
        <f t="shared" si="37"/>
        <v>134686.86614173232</v>
      </c>
      <c r="R191" s="45">
        <f t="shared" si="38"/>
        <v>5.9860829396325475</v>
      </c>
    </row>
    <row r="192" spans="1:18" ht="12.75">
      <c r="A192" s="24">
        <v>165</v>
      </c>
      <c r="B192" s="1">
        <v>0</v>
      </c>
      <c r="C192" s="7">
        <v>0.24</v>
      </c>
      <c r="D192" s="7">
        <f t="shared" si="41"/>
        <v>0.18</v>
      </c>
      <c r="E192" s="3">
        <f t="shared" si="39"/>
        <v>134686.86614173232</v>
      </c>
      <c r="F192" s="7">
        <f t="shared" si="40"/>
        <v>5.9860829396325475</v>
      </c>
      <c r="G192" s="17">
        <f t="shared" si="28"/>
        <v>0</v>
      </c>
      <c r="H192" s="23">
        <f t="shared" si="29"/>
        <v>0</v>
      </c>
      <c r="I192" s="17">
        <f t="shared" si="30"/>
        <v>318.9375</v>
      </c>
      <c r="J192" s="18">
        <f t="shared" si="31"/>
        <v>40.5</v>
      </c>
      <c r="K192" s="23">
        <f t="shared" si="32"/>
        <v>6.377952755905512</v>
      </c>
      <c r="L192" s="39"/>
      <c r="M192" s="3">
        <f t="shared" si="33"/>
        <v>134321.05068897642</v>
      </c>
      <c r="N192" s="7">
        <f t="shared" si="34"/>
        <v>5.969824475065619</v>
      </c>
      <c r="O192" s="1" t="str">
        <f t="shared" si="35"/>
        <v>YES</v>
      </c>
      <c r="P192" s="3">
        <f t="shared" si="36"/>
        <v>0</v>
      </c>
      <c r="Q192" s="3">
        <f t="shared" si="37"/>
        <v>134321.05068897642</v>
      </c>
      <c r="R192" s="45">
        <f t="shared" si="38"/>
        <v>5.969824475065619</v>
      </c>
    </row>
    <row r="193" spans="1:18" ht="12.75">
      <c r="A193" s="24">
        <v>166</v>
      </c>
      <c r="B193" s="1">
        <v>0</v>
      </c>
      <c r="C193" s="7">
        <v>0.19</v>
      </c>
      <c r="D193" s="7">
        <f t="shared" si="41"/>
        <v>0.14250000000000002</v>
      </c>
      <c r="E193" s="3">
        <f t="shared" si="39"/>
        <v>134321.05068897642</v>
      </c>
      <c r="F193" s="7">
        <f t="shared" si="40"/>
        <v>5.969824475065619</v>
      </c>
      <c r="G193" s="17">
        <f t="shared" si="28"/>
        <v>0</v>
      </c>
      <c r="H193" s="23">
        <f t="shared" si="29"/>
        <v>0</v>
      </c>
      <c r="I193" s="17">
        <f t="shared" si="30"/>
        <v>252.49218750000003</v>
      </c>
      <c r="J193" s="18">
        <f t="shared" si="31"/>
        <v>32.06250000000001</v>
      </c>
      <c r="K193" s="23">
        <f t="shared" si="32"/>
        <v>6.377952755905512</v>
      </c>
      <c r="L193" s="39"/>
      <c r="M193" s="3">
        <f t="shared" si="33"/>
        <v>134030.11804872053</v>
      </c>
      <c r="N193" s="7">
        <f t="shared" si="34"/>
        <v>5.95689413549869</v>
      </c>
      <c r="O193" s="1" t="str">
        <f t="shared" si="35"/>
        <v>YES</v>
      </c>
      <c r="P193" s="3">
        <f t="shared" si="36"/>
        <v>0</v>
      </c>
      <c r="Q193" s="3">
        <f t="shared" si="37"/>
        <v>134030.11804872053</v>
      </c>
      <c r="R193" s="45">
        <f t="shared" si="38"/>
        <v>5.95689413549869</v>
      </c>
    </row>
    <row r="194" spans="1:18" ht="12.75">
      <c r="A194" s="24">
        <v>167</v>
      </c>
      <c r="B194" s="1">
        <v>0.03</v>
      </c>
      <c r="C194" s="7">
        <v>0.34</v>
      </c>
      <c r="D194" s="7">
        <f t="shared" si="41"/>
        <v>0.255</v>
      </c>
      <c r="E194" s="3">
        <f t="shared" si="39"/>
        <v>134030.11804872053</v>
      </c>
      <c r="F194" s="7">
        <f t="shared" si="40"/>
        <v>5.95689413549869</v>
      </c>
      <c r="G194" s="17">
        <f t="shared" si="28"/>
        <v>56.25</v>
      </c>
      <c r="H194" s="23">
        <f t="shared" si="29"/>
        <v>0</v>
      </c>
      <c r="I194" s="17">
        <f t="shared" si="30"/>
        <v>451.828125</v>
      </c>
      <c r="J194" s="18">
        <f t="shared" si="31"/>
        <v>57.375</v>
      </c>
      <c r="K194" s="23">
        <f t="shared" si="32"/>
        <v>6.377952755905512</v>
      </c>
      <c r="L194" s="39"/>
      <c r="M194" s="3">
        <f t="shared" si="33"/>
        <v>133570.78697096463</v>
      </c>
      <c r="N194" s="7">
        <f t="shared" si="34"/>
        <v>5.936479420931762</v>
      </c>
      <c r="O194" s="1" t="str">
        <f t="shared" si="35"/>
        <v>YES</v>
      </c>
      <c r="P194" s="3">
        <f t="shared" si="36"/>
        <v>0</v>
      </c>
      <c r="Q194" s="3">
        <f t="shared" si="37"/>
        <v>133570.78697096463</v>
      </c>
      <c r="R194" s="45">
        <f t="shared" si="38"/>
        <v>5.936479420931762</v>
      </c>
    </row>
    <row r="195" spans="1:18" ht="12.75">
      <c r="A195" s="24">
        <v>168</v>
      </c>
      <c r="B195" s="1">
        <v>0</v>
      </c>
      <c r="C195" s="7">
        <v>0.42</v>
      </c>
      <c r="D195" s="7">
        <f t="shared" si="41"/>
        <v>0.315</v>
      </c>
      <c r="E195" s="3">
        <f t="shared" si="39"/>
        <v>133570.78697096463</v>
      </c>
      <c r="F195" s="7">
        <f t="shared" si="40"/>
        <v>5.936479420931762</v>
      </c>
      <c r="G195" s="17">
        <f t="shared" si="28"/>
        <v>0</v>
      </c>
      <c r="H195" s="23">
        <f t="shared" si="29"/>
        <v>0</v>
      </c>
      <c r="I195" s="17">
        <f t="shared" si="30"/>
        <v>558.140625</v>
      </c>
      <c r="J195" s="18">
        <f t="shared" si="31"/>
        <v>70.875</v>
      </c>
      <c r="K195" s="23">
        <f t="shared" si="32"/>
        <v>6.377952755905512</v>
      </c>
      <c r="L195" s="39"/>
      <c r="M195" s="3">
        <f t="shared" si="33"/>
        <v>132935.39339320874</v>
      </c>
      <c r="N195" s="7">
        <f t="shared" si="34"/>
        <v>5.908239706364832</v>
      </c>
      <c r="O195" s="1" t="str">
        <f t="shared" si="35"/>
        <v>YES</v>
      </c>
      <c r="P195" s="3">
        <f t="shared" si="36"/>
        <v>0</v>
      </c>
      <c r="Q195" s="3">
        <f t="shared" si="37"/>
        <v>132935.39339320874</v>
      </c>
      <c r="R195" s="45">
        <f t="shared" si="38"/>
        <v>5.908239706364832</v>
      </c>
    </row>
    <row r="196" spans="1:18" ht="12.75">
      <c r="A196" s="24">
        <v>169</v>
      </c>
      <c r="B196" s="1">
        <v>0.01</v>
      </c>
      <c r="C196" s="7">
        <v>0.5</v>
      </c>
      <c r="D196" s="7">
        <f t="shared" si="41"/>
        <v>0.375</v>
      </c>
      <c r="E196" s="3">
        <f t="shared" si="39"/>
        <v>132935.39339320874</v>
      </c>
      <c r="F196" s="7">
        <f t="shared" si="40"/>
        <v>5.908239706364832</v>
      </c>
      <c r="G196" s="17">
        <f t="shared" si="28"/>
        <v>18.75</v>
      </c>
      <c r="H196" s="23">
        <f t="shared" si="29"/>
        <v>0</v>
      </c>
      <c r="I196" s="17">
        <f t="shared" si="30"/>
        <v>664.453125</v>
      </c>
      <c r="J196" s="18">
        <f t="shared" si="31"/>
        <v>84.375</v>
      </c>
      <c r="K196" s="23">
        <f t="shared" si="32"/>
        <v>6.377952755905512</v>
      </c>
      <c r="L196" s="39"/>
      <c r="M196" s="3">
        <f t="shared" si="33"/>
        <v>132198.93731545284</v>
      </c>
      <c r="N196" s="7">
        <f t="shared" si="34"/>
        <v>5.875508325131237</v>
      </c>
      <c r="O196" s="1" t="str">
        <f t="shared" si="35"/>
        <v>YES</v>
      </c>
      <c r="P196" s="3">
        <f t="shared" si="36"/>
        <v>0</v>
      </c>
      <c r="Q196" s="3">
        <f t="shared" si="37"/>
        <v>132198.93731545284</v>
      </c>
      <c r="R196" s="45">
        <f t="shared" si="38"/>
        <v>5.875508325131237</v>
      </c>
    </row>
    <row r="197" spans="1:18" ht="12.75">
      <c r="A197" s="24">
        <v>170</v>
      </c>
      <c r="B197" s="1">
        <v>0</v>
      </c>
      <c r="C197" s="7">
        <v>0.24</v>
      </c>
      <c r="D197" s="7">
        <f t="shared" si="41"/>
        <v>0.18</v>
      </c>
      <c r="E197" s="3">
        <f t="shared" si="39"/>
        <v>132198.93731545284</v>
      </c>
      <c r="F197" s="7">
        <f t="shared" si="40"/>
        <v>5.875508325131237</v>
      </c>
      <c r="G197" s="17">
        <f t="shared" si="28"/>
        <v>0</v>
      </c>
      <c r="H197" s="23">
        <f t="shared" si="29"/>
        <v>0</v>
      </c>
      <c r="I197" s="17">
        <f t="shared" si="30"/>
        <v>318.9375</v>
      </c>
      <c r="J197" s="18">
        <f t="shared" si="31"/>
        <v>40.5</v>
      </c>
      <c r="K197" s="23">
        <f t="shared" si="32"/>
        <v>6.377952755905512</v>
      </c>
      <c r="L197" s="39"/>
      <c r="M197" s="3">
        <f t="shared" si="33"/>
        <v>131833.12186269695</v>
      </c>
      <c r="N197" s="7">
        <f t="shared" si="34"/>
        <v>5.859249860564309</v>
      </c>
      <c r="O197" s="1" t="str">
        <f t="shared" si="35"/>
        <v>YES</v>
      </c>
      <c r="P197" s="3">
        <f t="shared" si="36"/>
        <v>0</v>
      </c>
      <c r="Q197" s="3">
        <f t="shared" si="37"/>
        <v>131833.12186269695</v>
      </c>
      <c r="R197" s="45">
        <f t="shared" si="38"/>
        <v>5.859249860564309</v>
      </c>
    </row>
    <row r="198" spans="1:18" ht="12.75">
      <c r="A198" s="24">
        <v>171</v>
      </c>
      <c r="B198" s="1">
        <v>0.47</v>
      </c>
      <c r="C198" s="7">
        <v>0.19</v>
      </c>
      <c r="D198" s="7">
        <f t="shared" si="41"/>
        <v>0.14250000000000002</v>
      </c>
      <c r="E198" s="3">
        <f t="shared" si="39"/>
        <v>131833.12186269695</v>
      </c>
      <c r="F198" s="7">
        <f t="shared" si="40"/>
        <v>5.859249860564309</v>
      </c>
      <c r="G198" s="17">
        <f t="shared" si="28"/>
        <v>881.25</v>
      </c>
      <c r="H198" s="23">
        <f t="shared" si="29"/>
        <v>28150.65</v>
      </c>
      <c r="I198" s="17">
        <f t="shared" si="30"/>
        <v>252.49218750000003</v>
      </c>
      <c r="J198" s="18">
        <f t="shared" si="31"/>
        <v>32.06250000000001</v>
      </c>
      <c r="K198" s="23">
        <f t="shared" si="32"/>
        <v>6.377952755905512</v>
      </c>
      <c r="L198" s="39"/>
      <c r="M198" s="3">
        <f t="shared" si="33"/>
        <v>136125</v>
      </c>
      <c r="N198" s="7">
        <f t="shared" si="34"/>
        <v>6.05</v>
      </c>
      <c r="O198" s="1" t="str">
        <f t="shared" si="35"/>
        <v>YES</v>
      </c>
      <c r="P198" s="3">
        <f t="shared" si="36"/>
        <v>0</v>
      </c>
      <c r="Q198" s="3">
        <f t="shared" si="37"/>
        <v>136125</v>
      </c>
      <c r="R198" s="45">
        <f t="shared" si="38"/>
        <v>6.05</v>
      </c>
    </row>
    <row r="199" spans="1:18" ht="12.75">
      <c r="A199" s="24">
        <v>172</v>
      </c>
      <c r="B199" s="1">
        <v>0</v>
      </c>
      <c r="C199" s="7">
        <v>0.33</v>
      </c>
      <c r="D199" s="7">
        <f t="shared" si="41"/>
        <v>0.2475</v>
      </c>
      <c r="E199" s="3">
        <f t="shared" si="39"/>
        <v>136125</v>
      </c>
      <c r="F199" s="7">
        <f t="shared" si="40"/>
        <v>6.05</v>
      </c>
      <c r="G199" s="17">
        <f t="shared" si="28"/>
        <v>0</v>
      </c>
      <c r="H199" s="23">
        <f t="shared" si="29"/>
        <v>0</v>
      </c>
      <c r="I199" s="17">
        <f t="shared" si="30"/>
        <v>438.5390625</v>
      </c>
      <c r="J199" s="18">
        <f t="shared" si="31"/>
        <v>55.6875</v>
      </c>
      <c r="K199" s="23">
        <f t="shared" si="32"/>
        <v>6.377952755905512</v>
      </c>
      <c r="L199" s="39"/>
      <c r="M199" s="3">
        <f t="shared" si="33"/>
        <v>135624.3954847441</v>
      </c>
      <c r="N199" s="7">
        <f t="shared" si="34"/>
        <v>6.027750910433071</v>
      </c>
      <c r="O199" s="1" t="str">
        <f t="shared" si="35"/>
        <v>YES</v>
      </c>
      <c r="P199" s="3">
        <f t="shared" si="36"/>
        <v>0</v>
      </c>
      <c r="Q199" s="3">
        <f t="shared" si="37"/>
        <v>135624.3954847441</v>
      </c>
      <c r="R199" s="45">
        <f t="shared" si="38"/>
        <v>6.027750910433071</v>
      </c>
    </row>
    <row r="200" spans="1:18" ht="12.75">
      <c r="A200" s="24">
        <v>173</v>
      </c>
      <c r="B200" s="1">
        <v>0</v>
      </c>
      <c r="C200" s="7">
        <v>0.37</v>
      </c>
      <c r="D200" s="7">
        <f t="shared" si="41"/>
        <v>0.27749999999999997</v>
      </c>
      <c r="E200" s="3">
        <f t="shared" si="39"/>
        <v>135624.3954847441</v>
      </c>
      <c r="F200" s="7">
        <f t="shared" si="40"/>
        <v>6.027750910433071</v>
      </c>
      <c r="G200" s="17">
        <f t="shared" si="28"/>
        <v>0</v>
      </c>
      <c r="H200" s="23">
        <f t="shared" si="29"/>
        <v>0</v>
      </c>
      <c r="I200" s="17">
        <f t="shared" si="30"/>
        <v>491.69531249999994</v>
      </c>
      <c r="J200" s="18">
        <f t="shared" si="31"/>
        <v>62.43749999999999</v>
      </c>
      <c r="K200" s="23">
        <f t="shared" si="32"/>
        <v>6.377952755905512</v>
      </c>
      <c r="L200" s="39"/>
      <c r="M200" s="3">
        <f t="shared" si="33"/>
        <v>135063.8847194882</v>
      </c>
      <c r="N200" s="7">
        <f t="shared" si="34"/>
        <v>6.002839320866142</v>
      </c>
      <c r="O200" s="1" t="str">
        <f t="shared" si="35"/>
        <v>YES</v>
      </c>
      <c r="P200" s="3">
        <f t="shared" si="36"/>
        <v>0</v>
      </c>
      <c r="Q200" s="3">
        <f t="shared" si="37"/>
        <v>135063.8847194882</v>
      </c>
      <c r="R200" s="45">
        <f t="shared" si="38"/>
        <v>6.002839320866142</v>
      </c>
    </row>
    <row r="201" spans="1:18" ht="12.75">
      <c r="A201" s="24">
        <v>174</v>
      </c>
      <c r="B201" s="1">
        <v>0</v>
      </c>
      <c r="C201" s="7">
        <v>0.4</v>
      </c>
      <c r="D201" s="7">
        <f t="shared" si="41"/>
        <v>0.30000000000000004</v>
      </c>
      <c r="E201" s="3">
        <f t="shared" si="39"/>
        <v>135063.8847194882</v>
      </c>
      <c r="F201" s="7">
        <f t="shared" si="40"/>
        <v>6.002839320866142</v>
      </c>
      <c r="G201" s="17">
        <f t="shared" si="28"/>
        <v>0</v>
      </c>
      <c r="H201" s="23">
        <f t="shared" si="29"/>
        <v>0</v>
      </c>
      <c r="I201" s="17">
        <f t="shared" si="30"/>
        <v>531.5625000000001</v>
      </c>
      <c r="J201" s="18">
        <f t="shared" si="31"/>
        <v>67.50000000000001</v>
      </c>
      <c r="K201" s="23">
        <f t="shared" si="32"/>
        <v>6.377952755905512</v>
      </c>
      <c r="L201" s="39"/>
      <c r="M201" s="3">
        <f t="shared" si="33"/>
        <v>134458.44426673232</v>
      </c>
      <c r="N201" s="7">
        <f t="shared" si="34"/>
        <v>5.975930856299214</v>
      </c>
      <c r="O201" s="1" t="str">
        <f t="shared" si="35"/>
        <v>YES</v>
      </c>
      <c r="P201" s="3">
        <f t="shared" si="36"/>
        <v>0</v>
      </c>
      <c r="Q201" s="3">
        <f t="shared" si="37"/>
        <v>134458.44426673232</v>
      </c>
      <c r="R201" s="45">
        <f t="shared" si="38"/>
        <v>5.975930856299214</v>
      </c>
    </row>
    <row r="202" spans="1:18" ht="12.75">
      <c r="A202" s="24">
        <v>175</v>
      </c>
      <c r="B202" s="1">
        <v>0</v>
      </c>
      <c r="C202" s="7">
        <v>0.42</v>
      </c>
      <c r="D202" s="7">
        <f t="shared" si="41"/>
        <v>0.315</v>
      </c>
      <c r="E202" s="3">
        <f t="shared" si="39"/>
        <v>134458.44426673232</v>
      </c>
      <c r="F202" s="7">
        <f t="shared" si="40"/>
        <v>5.975930856299214</v>
      </c>
      <c r="G202" s="17">
        <f t="shared" si="28"/>
        <v>0</v>
      </c>
      <c r="H202" s="23">
        <f t="shared" si="29"/>
        <v>0</v>
      </c>
      <c r="I202" s="17">
        <f t="shared" si="30"/>
        <v>558.140625</v>
      </c>
      <c r="J202" s="18">
        <f t="shared" si="31"/>
        <v>70.875</v>
      </c>
      <c r="K202" s="23">
        <f t="shared" si="32"/>
        <v>6.377952755905512</v>
      </c>
      <c r="L202" s="39"/>
      <c r="M202" s="3">
        <f t="shared" si="33"/>
        <v>133823.05068897642</v>
      </c>
      <c r="N202" s="7">
        <f t="shared" si="34"/>
        <v>5.947691141732285</v>
      </c>
      <c r="O202" s="1" t="str">
        <f t="shared" si="35"/>
        <v>YES</v>
      </c>
      <c r="P202" s="3">
        <f t="shared" si="36"/>
        <v>0</v>
      </c>
      <c r="Q202" s="3">
        <f t="shared" si="37"/>
        <v>133823.05068897642</v>
      </c>
      <c r="R202" s="45">
        <f t="shared" si="38"/>
        <v>5.947691141732285</v>
      </c>
    </row>
    <row r="203" spans="1:18" ht="12.75">
      <c r="A203" s="24">
        <v>176</v>
      </c>
      <c r="B203" s="1">
        <v>0</v>
      </c>
      <c r="C203" s="7">
        <v>0.41</v>
      </c>
      <c r="D203" s="7">
        <f t="shared" si="41"/>
        <v>0.3075</v>
      </c>
      <c r="E203" s="3">
        <f t="shared" si="39"/>
        <v>133823.05068897642</v>
      </c>
      <c r="F203" s="7">
        <f t="shared" si="40"/>
        <v>5.947691141732285</v>
      </c>
      <c r="G203" s="17">
        <f t="shared" si="28"/>
        <v>0</v>
      </c>
      <c r="H203" s="23">
        <f t="shared" si="29"/>
        <v>0</v>
      </c>
      <c r="I203" s="17">
        <f t="shared" si="30"/>
        <v>544.8515625</v>
      </c>
      <c r="J203" s="18">
        <f t="shared" si="31"/>
        <v>69.1875</v>
      </c>
      <c r="K203" s="23">
        <f t="shared" si="32"/>
        <v>6.377952755905512</v>
      </c>
      <c r="L203" s="39"/>
      <c r="M203" s="3">
        <f t="shared" si="33"/>
        <v>133202.63367372053</v>
      </c>
      <c r="N203" s="7">
        <f t="shared" si="34"/>
        <v>5.920117052165357</v>
      </c>
      <c r="O203" s="1" t="str">
        <f t="shared" si="35"/>
        <v>YES</v>
      </c>
      <c r="P203" s="3">
        <f t="shared" si="36"/>
        <v>0</v>
      </c>
      <c r="Q203" s="3">
        <f t="shared" si="37"/>
        <v>133202.63367372053</v>
      </c>
      <c r="R203" s="45">
        <f t="shared" si="38"/>
        <v>5.920117052165357</v>
      </c>
    </row>
    <row r="204" spans="1:18" ht="12.75">
      <c r="A204" s="24">
        <v>177</v>
      </c>
      <c r="B204" s="1">
        <v>0</v>
      </c>
      <c r="C204" s="7">
        <v>0.45</v>
      </c>
      <c r="D204" s="7">
        <f t="shared" si="41"/>
        <v>0.3375</v>
      </c>
      <c r="E204" s="3">
        <f t="shared" si="39"/>
        <v>133202.63367372053</v>
      </c>
      <c r="F204" s="7">
        <f t="shared" si="40"/>
        <v>5.920117052165357</v>
      </c>
      <c r="G204" s="17">
        <f t="shared" si="28"/>
        <v>0</v>
      </c>
      <c r="H204" s="23">
        <f t="shared" si="29"/>
        <v>0</v>
      </c>
      <c r="I204" s="17">
        <f t="shared" si="30"/>
        <v>598.0078125</v>
      </c>
      <c r="J204" s="18">
        <f t="shared" si="31"/>
        <v>75.9375</v>
      </c>
      <c r="K204" s="23">
        <f t="shared" si="32"/>
        <v>6.377952755905512</v>
      </c>
      <c r="L204" s="39"/>
      <c r="M204" s="3">
        <f t="shared" si="33"/>
        <v>132522.31040846463</v>
      </c>
      <c r="N204" s="7">
        <f t="shared" si="34"/>
        <v>5.889880462598428</v>
      </c>
      <c r="O204" s="1" t="str">
        <f t="shared" si="35"/>
        <v>YES</v>
      </c>
      <c r="P204" s="3">
        <f t="shared" si="36"/>
        <v>0</v>
      </c>
      <c r="Q204" s="3">
        <f t="shared" si="37"/>
        <v>132522.31040846463</v>
      </c>
      <c r="R204" s="45">
        <f t="shared" si="38"/>
        <v>5.889880462598428</v>
      </c>
    </row>
    <row r="205" spans="1:18" ht="12.75">
      <c r="A205" s="24">
        <v>178</v>
      </c>
      <c r="B205" s="1">
        <v>0</v>
      </c>
      <c r="C205" s="7">
        <v>0.5</v>
      </c>
      <c r="D205" s="7">
        <f t="shared" si="41"/>
        <v>0.375</v>
      </c>
      <c r="E205" s="3">
        <f t="shared" si="39"/>
        <v>132522.31040846463</v>
      </c>
      <c r="F205" s="7">
        <f t="shared" si="40"/>
        <v>5.889880462598428</v>
      </c>
      <c r="G205" s="17">
        <f t="shared" si="28"/>
        <v>0</v>
      </c>
      <c r="H205" s="23">
        <f t="shared" si="29"/>
        <v>0</v>
      </c>
      <c r="I205" s="17">
        <f t="shared" si="30"/>
        <v>664.453125</v>
      </c>
      <c r="J205" s="18">
        <f t="shared" si="31"/>
        <v>84.375</v>
      </c>
      <c r="K205" s="23">
        <f t="shared" si="32"/>
        <v>6.377952755905512</v>
      </c>
      <c r="L205" s="39"/>
      <c r="M205" s="3">
        <f t="shared" si="33"/>
        <v>131767.10433070874</v>
      </c>
      <c r="N205" s="7">
        <f t="shared" si="34"/>
        <v>5.856315748031499</v>
      </c>
      <c r="O205" s="1" t="str">
        <f t="shared" si="35"/>
        <v>YES</v>
      </c>
      <c r="P205" s="3">
        <f t="shared" si="36"/>
        <v>0</v>
      </c>
      <c r="Q205" s="3">
        <f t="shared" si="37"/>
        <v>131767.10433070874</v>
      </c>
      <c r="R205" s="45">
        <f t="shared" si="38"/>
        <v>5.856315748031499</v>
      </c>
    </row>
    <row r="206" spans="1:18" ht="12.75">
      <c r="A206" s="24">
        <v>179</v>
      </c>
      <c r="B206" s="1">
        <v>0</v>
      </c>
      <c r="C206" s="7">
        <v>0.42</v>
      </c>
      <c r="D206" s="7">
        <f t="shared" si="41"/>
        <v>0.315</v>
      </c>
      <c r="E206" s="3">
        <f t="shared" si="39"/>
        <v>131767.10433070874</v>
      </c>
      <c r="F206" s="7">
        <f t="shared" si="40"/>
        <v>5.856315748031499</v>
      </c>
      <c r="G206" s="17">
        <f t="shared" si="28"/>
        <v>0</v>
      </c>
      <c r="H206" s="23">
        <f t="shared" si="29"/>
        <v>0</v>
      </c>
      <c r="I206" s="17">
        <f t="shared" si="30"/>
        <v>558.140625</v>
      </c>
      <c r="J206" s="18">
        <f t="shared" si="31"/>
        <v>70.875</v>
      </c>
      <c r="K206" s="23">
        <f t="shared" si="32"/>
        <v>6.377952755905512</v>
      </c>
      <c r="L206" s="39"/>
      <c r="M206" s="3">
        <f t="shared" si="33"/>
        <v>131131.71075295284</v>
      </c>
      <c r="N206" s="7">
        <f t="shared" si="34"/>
        <v>5.828076033464571</v>
      </c>
      <c r="O206" s="1" t="str">
        <f t="shared" si="35"/>
        <v>YES</v>
      </c>
      <c r="P206" s="3">
        <f t="shared" si="36"/>
        <v>0</v>
      </c>
      <c r="Q206" s="3">
        <f t="shared" si="37"/>
        <v>131131.71075295284</v>
      </c>
      <c r="R206" s="45">
        <f t="shared" si="38"/>
        <v>5.828076033464571</v>
      </c>
    </row>
    <row r="207" spans="1:18" ht="12.75">
      <c r="A207" s="24">
        <v>180</v>
      </c>
      <c r="B207" s="1">
        <v>0</v>
      </c>
      <c r="C207" s="7">
        <v>0.48</v>
      </c>
      <c r="D207" s="7">
        <f t="shared" si="41"/>
        <v>0.36</v>
      </c>
      <c r="E207" s="3">
        <f t="shared" si="39"/>
        <v>131131.71075295284</v>
      </c>
      <c r="F207" s="7">
        <f t="shared" si="40"/>
        <v>5.828076033464571</v>
      </c>
      <c r="G207" s="17">
        <f t="shared" si="28"/>
        <v>0</v>
      </c>
      <c r="H207" s="23">
        <f t="shared" si="29"/>
        <v>0</v>
      </c>
      <c r="I207" s="17">
        <f t="shared" si="30"/>
        <v>637.875</v>
      </c>
      <c r="J207" s="18">
        <f t="shared" si="31"/>
        <v>81</v>
      </c>
      <c r="K207" s="23">
        <f t="shared" si="32"/>
        <v>6.377952755905512</v>
      </c>
      <c r="L207" s="39"/>
      <c r="M207" s="3">
        <f t="shared" si="33"/>
        <v>130406.45780019693</v>
      </c>
      <c r="N207" s="7">
        <f t="shared" si="34"/>
        <v>5.795842568897641</v>
      </c>
      <c r="O207" s="1" t="str">
        <f t="shared" si="35"/>
        <v>YES</v>
      </c>
      <c r="P207" s="3">
        <f t="shared" si="36"/>
        <v>0</v>
      </c>
      <c r="Q207" s="3">
        <f t="shared" si="37"/>
        <v>130406.45780019693</v>
      </c>
      <c r="R207" s="45">
        <f t="shared" si="38"/>
        <v>5.795842568897641</v>
      </c>
    </row>
    <row r="208" spans="1:18" ht="12.75">
      <c r="A208" s="24">
        <v>181</v>
      </c>
      <c r="B208" s="1">
        <v>0</v>
      </c>
      <c r="C208" s="7">
        <v>0.43</v>
      </c>
      <c r="D208" s="7">
        <f t="shared" si="41"/>
        <v>0.3225</v>
      </c>
      <c r="E208" s="3">
        <f t="shared" si="39"/>
        <v>130406.45780019693</v>
      </c>
      <c r="F208" s="7">
        <f t="shared" si="40"/>
        <v>5.795842568897641</v>
      </c>
      <c r="G208" s="17">
        <f t="shared" si="28"/>
        <v>0</v>
      </c>
      <c r="H208" s="23">
        <f t="shared" si="29"/>
        <v>0</v>
      </c>
      <c r="I208" s="17">
        <f t="shared" si="30"/>
        <v>571.4296875</v>
      </c>
      <c r="J208" s="18">
        <f t="shared" si="31"/>
        <v>72.5625</v>
      </c>
      <c r="K208" s="23">
        <f t="shared" si="32"/>
        <v>6.377952755905512</v>
      </c>
      <c r="L208" s="39"/>
      <c r="M208" s="3">
        <f t="shared" si="33"/>
        <v>129756.08765994103</v>
      </c>
      <c r="N208" s="7">
        <f t="shared" si="34"/>
        <v>5.766937229330712</v>
      </c>
      <c r="O208" s="1" t="str">
        <f t="shared" si="35"/>
        <v>YES</v>
      </c>
      <c r="P208" s="3">
        <f t="shared" si="36"/>
        <v>0</v>
      </c>
      <c r="Q208" s="3">
        <f t="shared" si="37"/>
        <v>129756.08765994103</v>
      </c>
      <c r="R208" s="45">
        <f t="shared" si="38"/>
        <v>5.766937229330712</v>
      </c>
    </row>
    <row r="209" spans="1:18" ht="12.75">
      <c r="A209" s="24">
        <v>182</v>
      </c>
      <c r="B209" s="1">
        <v>0</v>
      </c>
      <c r="C209" s="7">
        <v>0.51</v>
      </c>
      <c r="D209" s="7">
        <f t="shared" si="41"/>
        <v>0.3825</v>
      </c>
      <c r="E209" s="3">
        <f t="shared" si="39"/>
        <v>129756.08765994103</v>
      </c>
      <c r="F209" s="7">
        <f t="shared" si="40"/>
        <v>5.766937229330712</v>
      </c>
      <c r="G209" s="17">
        <f t="shared" si="28"/>
        <v>0</v>
      </c>
      <c r="H209" s="23">
        <f t="shared" si="29"/>
        <v>0</v>
      </c>
      <c r="I209" s="17">
        <f t="shared" si="30"/>
        <v>677.7421875</v>
      </c>
      <c r="J209" s="18">
        <f t="shared" si="31"/>
        <v>86.0625</v>
      </c>
      <c r="K209" s="23">
        <f t="shared" si="32"/>
        <v>6.377952755905512</v>
      </c>
      <c r="L209" s="39"/>
      <c r="M209" s="3">
        <f t="shared" si="33"/>
        <v>128985.90501968512</v>
      </c>
      <c r="N209" s="7">
        <f t="shared" si="34"/>
        <v>5.732706889763783</v>
      </c>
      <c r="O209" s="1" t="str">
        <f t="shared" si="35"/>
        <v>YES</v>
      </c>
      <c r="P209" s="3">
        <f t="shared" si="36"/>
        <v>0</v>
      </c>
      <c r="Q209" s="3">
        <f t="shared" si="37"/>
        <v>128985.90501968512</v>
      </c>
      <c r="R209" s="45">
        <f t="shared" si="38"/>
        <v>5.732706889763783</v>
      </c>
    </row>
    <row r="210" spans="1:18" ht="12.75">
      <c r="A210" s="24">
        <v>183</v>
      </c>
      <c r="B210" s="1">
        <v>0</v>
      </c>
      <c r="C210" s="7">
        <v>0.47</v>
      </c>
      <c r="D210" s="7">
        <f t="shared" si="41"/>
        <v>0.3525</v>
      </c>
      <c r="E210" s="3">
        <f t="shared" si="39"/>
        <v>128985.90501968512</v>
      </c>
      <c r="F210" s="7">
        <f t="shared" si="40"/>
        <v>5.732706889763783</v>
      </c>
      <c r="G210" s="17">
        <f t="shared" si="28"/>
        <v>0</v>
      </c>
      <c r="H210" s="23">
        <f t="shared" si="29"/>
        <v>0</v>
      </c>
      <c r="I210" s="17">
        <f t="shared" si="30"/>
        <v>624.5859375</v>
      </c>
      <c r="J210" s="18">
        <f t="shared" si="31"/>
        <v>79.3125</v>
      </c>
      <c r="K210" s="23">
        <f t="shared" si="32"/>
        <v>6.377952755905512</v>
      </c>
      <c r="L210" s="39"/>
      <c r="M210" s="3">
        <f t="shared" si="33"/>
        <v>128275.62862942921</v>
      </c>
      <c r="N210" s="7">
        <f t="shared" si="34"/>
        <v>5.701139050196853</v>
      </c>
      <c r="O210" s="1" t="str">
        <f t="shared" si="35"/>
        <v>YES</v>
      </c>
      <c r="P210" s="3">
        <f t="shared" si="36"/>
        <v>0</v>
      </c>
      <c r="Q210" s="3">
        <f t="shared" si="37"/>
        <v>128275.62862942921</v>
      </c>
      <c r="R210" s="45">
        <f t="shared" si="38"/>
        <v>5.701139050196853</v>
      </c>
    </row>
    <row r="211" spans="1:18" ht="12.75">
      <c r="A211" s="24">
        <v>184</v>
      </c>
      <c r="B211" s="1">
        <v>0</v>
      </c>
      <c r="C211" s="7">
        <v>0.3</v>
      </c>
      <c r="D211" s="7">
        <f t="shared" si="41"/>
        <v>0.22499999999999998</v>
      </c>
      <c r="E211" s="3">
        <f t="shared" si="39"/>
        <v>128275.62862942921</v>
      </c>
      <c r="F211" s="7">
        <f t="shared" si="40"/>
        <v>5.701139050196853</v>
      </c>
      <c r="G211" s="17">
        <f t="shared" si="28"/>
        <v>0</v>
      </c>
      <c r="H211" s="23">
        <f t="shared" si="29"/>
        <v>0</v>
      </c>
      <c r="I211" s="17">
        <f t="shared" si="30"/>
        <v>398.671875</v>
      </c>
      <c r="J211" s="18">
        <f t="shared" si="31"/>
        <v>50.62499999999999</v>
      </c>
      <c r="K211" s="23">
        <f t="shared" si="32"/>
        <v>6.377952755905512</v>
      </c>
      <c r="L211" s="39"/>
      <c r="M211" s="3">
        <f t="shared" si="33"/>
        <v>127819.9538016733</v>
      </c>
      <c r="N211" s="7">
        <f t="shared" si="34"/>
        <v>5.6808868356299245</v>
      </c>
      <c r="O211" s="1" t="str">
        <f t="shared" si="35"/>
        <v>YES</v>
      </c>
      <c r="P211" s="3">
        <f t="shared" si="36"/>
        <v>0</v>
      </c>
      <c r="Q211" s="3">
        <f t="shared" si="37"/>
        <v>127819.9538016733</v>
      </c>
      <c r="R211" s="45">
        <f t="shared" si="38"/>
        <v>5.6808868356299245</v>
      </c>
    </row>
    <row r="212" spans="1:18" ht="12.75">
      <c r="A212" s="24">
        <v>185</v>
      </c>
      <c r="B212" s="1">
        <v>0.08</v>
      </c>
      <c r="C212" s="7">
        <v>0.23</v>
      </c>
      <c r="D212" s="7">
        <f t="shared" si="41"/>
        <v>0.17250000000000001</v>
      </c>
      <c r="E212" s="3">
        <f t="shared" si="39"/>
        <v>127819.9538016733</v>
      </c>
      <c r="F212" s="7">
        <f t="shared" si="40"/>
        <v>5.6808868356299245</v>
      </c>
      <c r="G212" s="17">
        <f t="shared" si="28"/>
        <v>150</v>
      </c>
      <c r="H212" s="23">
        <f t="shared" si="29"/>
        <v>4791.6</v>
      </c>
      <c r="I212" s="17">
        <f t="shared" si="30"/>
        <v>305.64843750000006</v>
      </c>
      <c r="J212" s="18">
        <f t="shared" si="31"/>
        <v>38.81250000000001</v>
      </c>
      <c r="K212" s="23">
        <f t="shared" si="32"/>
        <v>6.377952755905512</v>
      </c>
      <c r="L212" s="39"/>
      <c r="M212" s="3">
        <f t="shared" si="33"/>
        <v>132410.7149114174</v>
      </c>
      <c r="N212" s="7">
        <f t="shared" si="34"/>
        <v>5.884920662729662</v>
      </c>
      <c r="O212" s="1" t="str">
        <f t="shared" si="35"/>
        <v>YES</v>
      </c>
      <c r="P212" s="3">
        <f t="shared" si="36"/>
        <v>0</v>
      </c>
      <c r="Q212" s="3">
        <f t="shared" si="37"/>
        <v>132410.7149114174</v>
      </c>
      <c r="R212" s="45">
        <f t="shared" si="38"/>
        <v>5.884920662729662</v>
      </c>
    </row>
    <row r="213" spans="1:18" ht="12.75">
      <c r="A213" s="24">
        <v>186</v>
      </c>
      <c r="B213" s="1">
        <v>0</v>
      </c>
      <c r="C213" s="7">
        <v>0.16</v>
      </c>
      <c r="D213" s="7">
        <f t="shared" si="41"/>
        <v>0.12</v>
      </c>
      <c r="E213" s="3">
        <f t="shared" si="39"/>
        <v>132410.7149114174</v>
      </c>
      <c r="F213" s="7">
        <f t="shared" si="40"/>
        <v>5.884920662729662</v>
      </c>
      <c r="G213" s="17">
        <f t="shared" si="28"/>
        <v>0</v>
      </c>
      <c r="H213" s="23">
        <f t="shared" si="29"/>
        <v>0</v>
      </c>
      <c r="I213" s="17">
        <f t="shared" si="30"/>
        <v>212.625</v>
      </c>
      <c r="J213" s="18">
        <f t="shared" si="31"/>
        <v>27</v>
      </c>
      <c r="K213" s="23">
        <f t="shared" si="32"/>
        <v>6.377952755905512</v>
      </c>
      <c r="L213" s="39"/>
      <c r="M213" s="3">
        <f t="shared" si="33"/>
        <v>132164.7119586615</v>
      </c>
      <c r="N213" s="7">
        <f t="shared" si="34"/>
        <v>5.873987198162733</v>
      </c>
      <c r="O213" s="1" t="str">
        <f t="shared" si="35"/>
        <v>YES</v>
      </c>
      <c r="P213" s="3">
        <f t="shared" si="36"/>
        <v>0</v>
      </c>
      <c r="Q213" s="3">
        <f t="shared" si="37"/>
        <v>132164.7119586615</v>
      </c>
      <c r="R213" s="45">
        <f t="shared" si="38"/>
        <v>5.873987198162733</v>
      </c>
    </row>
    <row r="214" spans="1:18" ht="12.75">
      <c r="A214" s="24">
        <v>187</v>
      </c>
      <c r="B214" s="1">
        <v>0</v>
      </c>
      <c r="C214" s="7">
        <v>0.45</v>
      </c>
      <c r="D214" s="7">
        <f t="shared" si="41"/>
        <v>0.3375</v>
      </c>
      <c r="E214" s="3">
        <f t="shared" si="39"/>
        <v>132164.7119586615</v>
      </c>
      <c r="F214" s="7">
        <f t="shared" si="40"/>
        <v>5.873987198162733</v>
      </c>
      <c r="G214" s="17">
        <f t="shared" si="28"/>
        <v>0</v>
      </c>
      <c r="H214" s="23">
        <f t="shared" si="29"/>
        <v>0</v>
      </c>
      <c r="I214" s="17">
        <f t="shared" si="30"/>
        <v>598.0078125</v>
      </c>
      <c r="J214" s="18">
        <f t="shared" si="31"/>
        <v>75.9375</v>
      </c>
      <c r="K214" s="23">
        <f t="shared" si="32"/>
        <v>6.377952755905512</v>
      </c>
      <c r="L214" s="39"/>
      <c r="M214" s="3">
        <f t="shared" si="33"/>
        <v>131484.3886934056</v>
      </c>
      <c r="N214" s="7">
        <f t="shared" si="34"/>
        <v>5.843750608595805</v>
      </c>
      <c r="O214" s="1" t="str">
        <f t="shared" si="35"/>
        <v>YES</v>
      </c>
      <c r="P214" s="3">
        <f t="shared" si="36"/>
        <v>0</v>
      </c>
      <c r="Q214" s="3">
        <f t="shared" si="37"/>
        <v>131484.3886934056</v>
      </c>
      <c r="R214" s="45">
        <f t="shared" si="38"/>
        <v>5.843750608595805</v>
      </c>
    </row>
    <row r="215" spans="1:18" ht="12.75">
      <c r="A215" s="24">
        <v>188</v>
      </c>
      <c r="B215" s="1">
        <v>0</v>
      </c>
      <c r="C215" s="7">
        <v>0.43</v>
      </c>
      <c r="D215" s="7">
        <f t="shared" si="41"/>
        <v>0.3225</v>
      </c>
      <c r="E215" s="3">
        <f t="shared" si="39"/>
        <v>131484.3886934056</v>
      </c>
      <c r="F215" s="7">
        <f t="shared" si="40"/>
        <v>5.843750608595805</v>
      </c>
      <c r="G215" s="17">
        <f t="shared" si="28"/>
        <v>0</v>
      </c>
      <c r="H215" s="23">
        <f t="shared" si="29"/>
        <v>0</v>
      </c>
      <c r="I215" s="17">
        <f t="shared" si="30"/>
        <v>571.4296875</v>
      </c>
      <c r="J215" s="18">
        <f t="shared" si="31"/>
        <v>72.5625</v>
      </c>
      <c r="K215" s="23">
        <f t="shared" si="32"/>
        <v>6.377952755905512</v>
      </c>
      <c r="L215" s="39"/>
      <c r="M215" s="3">
        <f t="shared" si="33"/>
        <v>130834.0185531497</v>
      </c>
      <c r="N215" s="7">
        <f t="shared" si="34"/>
        <v>5.814845269028876</v>
      </c>
      <c r="O215" s="1" t="str">
        <f t="shared" si="35"/>
        <v>YES</v>
      </c>
      <c r="P215" s="3">
        <f t="shared" si="36"/>
        <v>0</v>
      </c>
      <c r="Q215" s="3">
        <f t="shared" si="37"/>
        <v>130834.0185531497</v>
      </c>
      <c r="R215" s="45">
        <f t="shared" si="38"/>
        <v>5.814845269028876</v>
      </c>
    </row>
    <row r="216" spans="1:18" ht="12.75">
      <c r="A216" s="24">
        <v>189</v>
      </c>
      <c r="B216" s="1">
        <v>0</v>
      </c>
      <c r="C216" s="7">
        <v>0.44</v>
      </c>
      <c r="D216" s="7">
        <f t="shared" si="41"/>
        <v>0.33</v>
      </c>
      <c r="E216" s="3">
        <f t="shared" si="39"/>
        <v>130834.0185531497</v>
      </c>
      <c r="F216" s="7">
        <f t="shared" si="40"/>
        <v>5.814845269028876</v>
      </c>
      <c r="G216" s="17">
        <f t="shared" si="28"/>
        <v>0</v>
      </c>
      <c r="H216" s="23">
        <f t="shared" si="29"/>
        <v>0</v>
      </c>
      <c r="I216" s="17">
        <f t="shared" si="30"/>
        <v>584.71875</v>
      </c>
      <c r="J216" s="18">
        <f t="shared" si="31"/>
        <v>74.25</v>
      </c>
      <c r="K216" s="23">
        <f t="shared" si="32"/>
        <v>6.377952755905512</v>
      </c>
      <c r="L216" s="39"/>
      <c r="M216" s="3">
        <f t="shared" si="33"/>
        <v>130168.67185039379</v>
      </c>
      <c r="N216" s="7">
        <f t="shared" si="34"/>
        <v>5.785274304461947</v>
      </c>
      <c r="O216" s="1" t="str">
        <f t="shared" si="35"/>
        <v>YES</v>
      </c>
      <c r="P216" s="3">
        <f t="shared" si="36"/>
        <v>0</v>
      </c>
      <c r="Q216" s="3">
        <f t="shared" si="37"/>
        <v>130168.67185039379</v>
      </c>
      <c r="R216" s="45">
        <f t="shared" si="38"/>
        <v>5.785274304461947</v>
      </c>
    </row>
    <row r="217" spans="1:18" ht="12.75">
      <c r="A217" s="24">
        <v>190</v>
      </c>
      <c r="B217" s="1">
        <v>0</v>
      </c>
      <c r="C217" s="7">
        <v>0.41</v>
      </c>
      <c r="D217" s="7">
        <f t="shared" si="41"/>
        <v>0.3075</v>
      </c>
      <c r="E217" s="3">
        <f t="shared" si="39"/>
        <v>130168.67185039379</v>
      </c>
      <c r="F217" s="7">
        <f t="shared" si="40"/>
        <v>5.785274304461947</v>
      </c>
      <c r="G217" s="17">
        <f t="shared" si="28"/>
        <v>0</v>
      </c>
      <c r="H217" s="23">
        <f t="shared" si="29"/>
        <v>0</v>
      </c>
      <c r="I217" s="17">
        <f t="shared" si="30"/>
        <v>544.8515625</v>
      </c>
      <c r="J217" s="18">
        <f t="shared" si="31"/>
        <v>69.1875</v>
      </c>
      <c r="K217" s="23">
        <f t="shared" si="32"/>
        <v>6.377952755905512</v>
      </c>
      <c r="L217" s="39"/>
      <c r="M217" s="3">
        <f t="shared" si="33"/>
        <v>129548.25483513788</v>
      </c>
      <c r="N217" s="7">
        <f t="shared" si="34"/>
        <v>5.757700214895017</v>
      </c>
      <c r="O217" s="1" t="str">
        <f t="shared" si="35"/>
        <v>YES</v>
      </c>
      <c r="P217" s="3">
        <f t="shared" si="36"/>
        <v>0</v>
      </c>
      <c r="Q217" s="3">
        <f t="shared" si="37"/>
        <v>129548.25483513788</v>
      </c>
      <c r="R217" s="45">
        <f t="shared" si="38"/>
        <v>5.757700214895017</v>
      </c>
    </row>
    <row r="218" spans="1:18" ht="12.75">
      <c r="A218" s="24">
        <v>191</v>
      </c>
      <c r="B218" s="1">
        <v>0</v>
      </c>
      <c r="C218" s="7">
        <v>0.38</v>
      </c>
      <c r="D218" s="7">
        <f t="shared" si="41"/>
        <v>0.28500000000000003</v>
      </c>
      <c r="E218" s="3">
        <f t="shared" si="39"/>
        <v>129548.25483513788</v>
      </c>
      <c r="F218" s="7">
        <f t="shared" si="40"/>
        <v>5.757700214895017</v>
      </c>
      <c r="G218" s="17">
        <f t="shared" si="28"/>
        <v>0</v>
      </c>
      <c r="H218" s="23">
        <f t="shared" si="29"/>
        <v>0</v>
      </c>
      <c r="I218" s="17">
        <f t="shared" si="30"/>
        <v>504.98437500000006</v>
      </c>
      <c r="J218" s="18">
        <f t="shared" si="31"/>
        <v>64.12500000000001</v>
      </c>
      <c r="K218" s="23">
        <f t="shared" si="32"/>
        <v>6.377952755905512</v>
      </c>
      <c r="L218" s="39"/>
      <c r="M218" s="3">
        <f t="shared" si="33"/>
        <v>128972.76750738197</v>
      </c>
      <c r="N218" s="7">
        <f t="shared" si="34"/>
        <v>5.732123000328087</v>
      </c>
      <c r="O218" s="1" t="str">
        <f t="shared" si="35"/>
        <v>YES</v>
      </c>
      <c r="P218" s="3">
        <f t="shared" si="36"/>
        <v>0</v>
      </c>
      <c r="Q218" s="3">
        <f t="shared" si="37"/>
        <v>128972.76750738197</v>
      </c>
      <c r="R218" s="45">
        <f t="shared" si="38"/>
        <v>5.732123000328087</v>
      </c>
    </row>
    <row r="219" spans="1:18" ht="12.75">
      <c r="A219" s="24">
        <v>192</v>
      </c>
      <c r="B219" s="1">
        <v>0</v>
      </c>
      <c r="C219" s="7">
        <v>0.39</v>
      </c>
      <c r="D219" s="7">
        <f t="shared" si="41"/>
        <v>0.2925</v>
      </c>
      <c r="E219" s="3">
        <f t="shared" si="39"/>
        <v>128972.76750738197</v>
      </c>
      <c r="F219" s="7">
        <f t="shared" si="40"/>
        <v>5.732123000328087</v>
      </c>
      <c r="G219" s="17">
        <f t="shared" si="28"/>
        <v>0</v>
      </c>
      <c r="H219" s="23">
        <f t="shared" si="29"/>
        <v>0</v>
      </c>
      <c r="I219" s="17">
        <f t="shared" si="30"/>
        <v>518.2734375</v>
      </c>
      <c r="J219" s="18">
        <f t="shared" si="31"/>
        <v>65.8125</v>
      </c>
      <c r="K219" s="23">
        <f t="shared" si="32"/>
        <v>6.377952755905512</v>
      </c>
      <c r="L219" s="39"/>
      <c r="M219" s="3">
        <f t="shared" si="33"/>
        <v>128382.30361712606</v>
      </c>
      <c r="N219" s="7">
        <f t="shared" si="34"/>
        <v>5.705880160761159</v>
      </c>
      <c r="O219" s="1" t="str">
        <f t="shared" si="35"/>
        <v>YES</v>
      </c>
      <c r="P219" s="3">
        <f t="shared" si="36"/>
        <v>0</v>
      </c>
      <c r="Q219" s="3">
        <f t="shared" si="37"/>
        <v>128382.30361712606</v>
      </c>
      <c r="R219" s="45">
        <f t="shared" si="38"/>
        <v>5.705880160761159</v>
      </c>
    </row>
    <row r="220" spans="1:18" ht="12.75">
      <c r="A220" s="24">
        <v>193</v>
      </c>
      <c r="B220" s="1">
        <v>0</v>
      </c>
      <c r="C220" s="7">
        <v>0.4</v>
      </c>
      <c r="D220" s="7">
        <f t="shared" si="41"/>
        <v>0.30000000000000004</v>
      </c>
      <c r="E220" s="3">
        <f t="shared" si="39"/>
        <v>128382.30361712606</v>
      </c>
      <c r="F220" s="7">
        <f t="shared" si="40"/>
        <v>5.705880160761159</v>
      </c>
      <c r="G220" s="17">
        <f aca="true" t="shared" si="42" ref="G220:G283">$B$9*B220/12</f>
        <v>0</v>
      </c>
      <c r="H220" s="23">
        <f aca="true" t="shared" si="43" ref="H220:H283">IF(B220&lt;0.06,0,$B$3*B220*$B$6*3630)</f>
        <v>0</v>
      </c>
      <c r="I220" s="17">
        <f aca="true" t="shared" si="44" ref="I220:I283">$B$13*D220*1.05/12</f>
        <v>531.5625000000001</v>
      </c>
      <c r="J220" s="18">
        <f aca="true" t="shared" si="45" ref="J220:J283">$B$12*D220*1.2/12</f>
        <v>67.50000000000001</v>
      </c>
      <c r="K220" s="23">
        <f aca="true" t="shared" si="46" ref="K220:K283">$B$9*$D$14</f>
        <v>6.377952755905512</v>
      </c>
      <c r="L220" s="39"/>
      <c r="M220" s="3">
        <f aca="true" t="shared" si="47" ref="M220:M283">MAX(0,MIN($D$8,E220+SUM(G220:H220)-SUM(I220:L220)))</f>
        <v>127776.86316437015</v>
      </c>
      <c r="N220" s="7">
        <f aca="true" t="shared" si="48" ref="N220:N283">M220/$B$9</f>
        <v>5.678971696194229</v>
      </c>
      <c r="O220" s="1" t="str">
        <f aca="true" t="shared" si="49" ref="O220:O283">IF(N220&lt;$B$16,"NO","YES")</f>
        <v>YES</v>
      </c>
      <c r="P220" s="3">
        <f aca="true" t="shared" si="50" ref="P220:P283">IF(OR($B$18="NO",O220="YES"),0,$D$8-M220)</f>
        <v>0</v>
      </c>
      <c r="Q220" s="3">
        <f aca="true" t="shared" si="51" ref="Q220:Q283">M220+P220</f>
        <v>127776.86316437015</v>
      </c>
      <c r="R220" s="45">
        <f aca="true" t="shared" si="52" ref="R220:R283">Q220/$B$9</f>
        <v>5.678971696194229</v>
      </c>
    </row>
    <row r="221" spans="1:18" ht="12.75">
      <c r="A221" s="24">
        <v>194</v>
      </c>
      <c r="B221" s="1">
        <v>0</v>
      </c>
      <c r="C221" s="7">
        <v>0.13</v>
      </c>
      <c r="D221" s="7">
        <f t="shared" si="41"/>
        <v>0.0975</v>
      </c>
      <c r="E221" s="3">
        <f aca="true" t="shared" si="53" ref="E221:E284">Q220</f>
        <v>127776.86316437015</v>
      </c>
      <c r="F221" s="7">
        <f aca="true" t="shared" si="54" ref="F221:F284">R220</f>
        <v>5.678971696194229</v>
      </c>
      <c r="G221" s="17">
        <f t="shared" si="42"/>
        <v>0</v>
      </c>
      <c r="H221" s="23">
        <f t="shared" si="43"/>
        <v>0</v>
      </c>
      <c r="I221" s="17">
        <f t="shared" si="44"/>
        <v>172.7578125</v>
      </c>
      <c r="J221" s="18">
        <f t="shared" si="45"/>
        <v>21.9375</v>
      </c>
      <c r="K221" s="23">
        <f t="shared" si="46"/>
        <v>6.377952755905512</v>
      </c>
      <c r="L221" s="39"/>
      <c r="M221" s="3">
        <f t="shared" si="47"/>
        <v>127575.78989911424</v>
      </c>
      <c r="N221" s="7">
        <f t="shared" si="48"/>
        <v>5.670035106627299</v>
      </c>
      <c r="O221" s="1" t="str">
        <f t="shared" si="49"/>
        <v>YES</v>
      </c>
      <c r="P221" s="3">
        <f t="shared" si="50"/>
        <v>0</v>
      </c>
      <c r="Q221" s="3">
        <f t="shared" si="51"/>
        <v>127575.78989911424</v>
      </c>
      <c r="R221" s="45">
        <f t="shared" si="52"/>
        <v>5.670035106627299</v>
      </c>
    </row>
    <row r="222" spans="1:18" ht="12.75">
      <c r="A222" s="24">
        <v>195</v>
      </c>
      <c r="B222" s="1">
        <v>0</v>
      </c>
      <c r="C222" s="7">
        <v>0.44</v>
      </c>
      <c r="D222" s="7">
        <f aca="true" t="shared" si="55" ref="D222:D285">0.75*C222</f>
        <v>0.33</v>
      </c>
      <c r="E222" s="3">
        <f t="shared" si="53"/>
        <v>127575.78989911424</v>
      </c>
      <c r="F222" s="7">
        <f t="shared" si="54"/>
        <v>5.670035106627299</v>
      </c>
      <c r="G222" s="17">
        <f t="shared" si="42"/>
        <v>0</v>
      </c>
      <c r="H222" s="23">
        <f t="shared" si="43"/>
        <v>0</v>
      </c>
      <c r="I222" s="17">
        <f t="shared" si="44"/>
        <v>584.71875</v>
      </c>
      <c r="J222" s="18">
        <f t="shared" si="45"/>
        <v>74.25</v>
      </c>
      <c r="K222" s="23">
        <f t="shared" si="46"/>
        <v>6.377952755905512</v>
      </c>
      <c r="L222" s="39"/>
      <c r="M222" s="3">
        <f t="shared" si="47"/>
        <v>126910.44319635833</v>
      </c>
      <c r="N222" s="7">
        <f t="shared" si="48"/>
        <v>5.64046414206037</v>
      </c>
      <c r="O222" s="1" t="str">
        <f t="shared" si="49"/>
        <v>YES</v>
      </c>
      <c r="P222" s="3">
        <f t="shared" si="50"/>
        <v>0</v>
      </c>
      <c r="Q222" s="3">
        <f t="shared" si="51"/>
        <v>126910.44319635833</v>
      </c>
      <c r="R222" s="45">
        <f t="shared" si="52"/>
        <v>5.64046414206037</v>
      </c>
    </row>
    <row r="223" spans="1:18" ht="12.75">
      <c r="A223" s="24">
        <v>196</v>
      </c>
      <c r="B223" s="1">
        <v>0</v>
      </c>
      <c r="C223" s="7">
        <v>0.49</v>
      </c>
      <c r="D223" s="7">
        <f t="shared" si="55"/>
        <v>0.3675</v>
      </c>
      <c r="E223" s="3">
        <f t="shared" si="53"/>
        <v>126910.44319635833</v>
      </c>
      <c r="F223" s="7">
        <f t="shared" si="54"/>
        <v>5.64046414206037</v>
      </c>
      <c r="G223" s="17">
        <f t="shared" si="42"/>
        <v>0</v>
      </c>
      <c r="H223" s="23">
        <f t="shared" si="43"/>
        <v>0</v>
      </c>
      <c r="I223" s="17">
        <f t="shared" si="44"/>
        <v>651.1640625</v>
      </c>
      <c r="J223" s="18">
        <f t="shared" si="45"/>
        <v>82.6875</v>
      </c>
      <c r="K223" s="23">
        <f t="shared" si="46"/>
        <v>6.377952755905512</v>
      </c>
      <c r="L223" s="39"/>
      <c r="M223" s="3">
        <f t="shared" si="47"/>
        <v>126170.21368110242</v>
      </c>
      <c r="N223" s="7">
        <f t="shared" si="48"/>
        <v>5.607565052493441</v>
      </c>
      <c r="O223" s="1" t="str">
        <f t="shared" si="49"/>
        <v>YES</v>
      </c>
      <c r="P223" s="3">
        <f t="shared" si="50"/>
        <v>0</v>
      </c>
      <c r="Q223" s="3">
        <f t="shared" si="51"/>
        <v>126170.21368110242</v>
      </c>
      <c r="R223" s="45">
        <f t="shared" si="52"/>
        <v>5.607565052493441</v>
      </c>
    </row>
    <row r="224" spans="1:18" ht="12.75">
      <c r="A224" s="24">
        <v>197</v>
      </c>
      <c r="B224" s="1">
        <v>0</v>
      </c>
      <c r="C224" s="7">
        <v>0.49</v>
      </c>
      <c r="D224" s="7">
        <f t="shared" si="55"/>
        <v>0.3675</v>
      </c>
      <c r="E224" s="3">
        <f t="shared" si="53"/>
        <v>126170.21368110242</v>
      </c>
      <c r="F224" s="7">
        <f t="shared" si="54"/>
        <v>5.607565052493441</v>
      </c>
      <c r="G224" s="17">
        <f t="shared" si="42"/>
        <v>0</v>
      </c>
      <c r="H224" s="23">
        <f t="shared" si="43"/>
        <v>0</v>
      </c>
      <c r="I224" s="17">
        <f t="shared" si="44"/>
        <v>651.1640625</v>
      </c>
      <c r="J224" s="18">
        <f t="shared" si="45"/>
        <v>82.6875</v>
      </c>
      <c r="K224" s="23">
        <f t="shared" si="46"/>
        <v>6.377952755905512</v>
      </c>
      <c r="L224" s="39"/>
      <c r="M224" s="3">
        <f t="shared" si="47"/>
        <v>125429.98416584652</v>
      </c>
      <c r="N224" s="7">
        <f t="shared" si="48"/>
        <v>5.574665962926511</v>
      </c>
      <c r="O224" s="1" t="str">
        <f t="shared" si="49"/>
        <v>YES</v>
      </c>
      <c r="P224" s="3">
        <f t="shared" si="50"/>
        <v>0</v>
      </c>
      <c r="Q224" s="3">
        <f t="shared" si="51"/>
        <v>125429.98416584652</v>
      </c>
      <c r="R224" s="45">
        <f t="shared" si="52"/>
        <v>5.574665962926511</v>
      </c>
    </row>
    <row r="225" spans="1:18" ht="12.75">
      <c r="A225" s="24">
        <v>198</v>
      </c>
      <c r="B225" s="1">
        <v>0</v>
      </c>
      <c r="C225" s="7">
        <v>0.51</v>
      </c>
      <c r="D225" s="7">
        <f t="shared" si="55"/>
        <v>0.3825</v>
      </c>
      <c r="E225" s="3">
        <f t="shared" si="53"/>
        <v>125429.98416584652</v>
      </c>
      <c r="F225" s="7">
        <f t="shared" si="54"/>
        <v>5.574665962926511</v>
      </c>
      <c r="G225" s="17">
        <f t="shared" si="42"/>
        <v>0</v>
      </c>
      <c r="H225" s="23">
        <f t="shared" si="43"/>
        <v>0</v>
      </c>
      <c r="I225" s="17">
        <f t="shared" si="44"/>
        <v>677.7421875</v>
      </c>
      <c r="J225" s="18">
        <f t="shared" si="45"/>
        <v>86.0625</v>
      </c>
      <c r="K225" s="23">
        <f t="shared" si="46"/>
        <v>6.377952755905512</v>
      </c>
      <c r="L225" s="39"/>
      <c r="M225" s="3">
        <f t="shared" si="47"/>
        <v>124659.8015255906</v>
      </c>
      <c r="N225" s="7">
        <f t="shared" si="48"/>
        <v>5.540435623359582</v>
      </c>
      <c r="O225" s="1" t="str">
        <f t="shared" si="49"/>
        <v>YES</v>
      </c>
      <c r="P225" s="3">
        <f t="shared" si="50"/>
        <v>0</v>
      </c>
      <c r="Q225" s="3">
        <f t="shared" si="51"/>
        <v>124659.8015255906</v>
      </c>
      <c r="R225" s="45">
        <f t="shared" si="52"/>
        <v>5.540435623359582</v>
      </c>
    </row>
    <row r="226" spans="1:18" ht="12.75">
      <c r="A226" s="24">
        <v>199</v>
      </c>
      <c r="B226" s="1">
        <v>0</v>
      </c>
      <c r="C226" s="7">
        <v>0.52</v>
      </c>
      <c r="D226" s="7">
        <f t="shared" si="55"/>
        <v>0.39</v>
      </c>
      <c r="E226" s="3">
        <f t="shared" si="53"/>
        <v>124659.8015255906</v>
      </c>
      <c r="F226" s="7">
        <f t="shared" si="54"/>
        <v>5.540435623359582</v>
      </c>
      <c r="G226" s="17">
        <f t="shared" si="42"/>
        <v>0</v>
      </c>
      <c r="H226" s="23">
        <f t="shared" si="43"/>
        <v>0</v>
      </c>
      <c r="I226" s="17">
        <f t="shared" si="44"/>
        <v>691.03125</v>
      </c>
      <c r="J226" s="18">
        <f t="shared" si="45"/>
        <v>87.75</v>
      </c>
      <c r="K226" s="23">
        <f t="shared" si="46"/>
        <v>6.377952755905512</v>
      </c>
      <c r="L226" s="39"/>
      <c r="M226" s="3">
        <f t="shared" si="47"/>
        <v>123874.6423228347</v>
      </c>
      <c r="N226" s="7">
        <f t="shared" si="48"/>
        <v>5.505539658792653</v>
      </c>
      <c r="O226" s="1" t="str">
        <f t="shared" si="49"/>
        <v>YES</v>
      </c>
      <c r="P226" s="3">
        <f t="shared" si="50"/>
        <v>0</v>
      </c>
      <c r="Q226" s="3">
        <f t="shared" si="51"/>
        <v>123874.6423228347</v>
      </c>
      <c r="R226" s="45">
        <f t="shared" si="52"/>
        <v>5.505539658792653</v>
      </c>
    </row>
    <row r="227" spans="1:18" ht="12.75">
      <c r="A227" s="24">
        <v>200</v>
      </c>
      <c r="B227" s="1">
        <v>0</v>
      </c>
      <c r="C227" s="7">
        <v>0.49</v>
      </c>
      <c r="D227" s="7">
        <f t="shared" si="55"/>
        <v>0.3675</v>
      </c>
      <c r="E227" s="3">
        <f t="shared" si="53"/>
        <v>123874.6423228347</v>
      </c>
      <c r="F227" s="7">
        <f t="shared" si="54"/>
        <v>5.505539658792653</v>
      </c>
      <c r="G227" s="17">
        <f t="shared" si="42"/>
        <v>0</v>
      </c>
      <c r="H227" s="23">
        <f t="shared" si="43"/>
        <v>0</v>
      </c>
      <c r="I227" s="17">
        <f t="shared" si="44"/>
        <v>651.1640625</v>
      </c>
      <c r="J227" s="18">
        <f t="shared" si="45"/>
        <v>82.6875</v>
      </c>
      <c r="K227" s="23">
        <f t="shared" si="46"/>
        <v>6.377952755905512</v>
      </c>
      <c r="L227" s="39"/>
      <c r="M227" s="3">
        <f t="shared" si="47"/>
        <v>123134.41280757879</v>
      </c>
      <c r="N227" s="7">
        <f t="shared" si="48"/>
        <v>5.472640569225724</v>
      </c>
      <c r="O227" s="1" t="str">
        <f t="shared" si="49"/>
        <v>YES</v>
      </c>
      <c r="P227" s="3">
        <f t="shared" si="50"/>
        <v>0</v>
      </c>
      <c r="Q227" s="3">
        <f t="shared" si="51"/>
        <v>123134.41280757879</v>
      </c>
      <c r="R227" s="45">
        <f t="shared" si="52"/>
        <v>5.472640569225724</v>
      </c>
    </row>
    <row r="228" spans="1:18" ht="12.75">
      <c r="A228" s="24">
        <v>201</v>
      </c>
      <c r="B228" s="1">
        <v>0</v>
      </c>
      <c r="C228" s="7">
        <v>0.43</v>
      </c>
      <c r="D228" s="7">
        <f t="shared" si="55"/>
        <v>0.3225</v>
      </c>
      <c r="E228" s="3">
        <f t="shared" si="53"/>
        <v>123134.41280757879</v>
      </c>
      <c r="F228" s="7">
        <f t="shared" si="54"/>
        <v>5.472640569225724</v>
      </c>
      <c r="G228" s="17">
        <f t="shared" si="42"/>
        <v>0</v>
      </c>
      <c r="H228" s="23">
        <f t="shared" si="43"/>
        <v>0</v>
      </c>
      <c r="I228" s="17">
        <f t="shared" si="44"/>
        <v>571.4296875</v>
      </c>
      <c r="J228" s="18">
        <f t="shared" si="45"/>
        <v>72.5625</v>
      </c>
      <c r="K228" s="23">
        <f t="shared" si="46"/>
        <v>6.377952755905512</v>
      </c>
      <c r="L228" s="39"/>
      <c r="M228" s="3">
        <f t="shared" si="47"/>
        <v>122484.04266732288</v>
      </c>
      <c r="N228" s="7">
        <f t="shared" si="48"/>
        <v>5.443735229658794</v>
      </c>
      <c r="O228" s="1" t="str">
        <f t="shared" si="49"/>
        <v>YES</v>
      </c>
      <c r="P228" s="3">
        <f t="shared" si="50"/>
        <v>0</v>
      </c>
      <c r="Q228" s="3">
        <f t="shared" si="51"/>
        <v>122484.04266732288</v>
      </c>
      <c r="R228" s="45">
        <f t="shared" si="52"/>
        <v>5.443735229658794</v>
      </c>
    </row>
    <row r="229" spans="1:18" ht="12.75">
      <c r="A229" s="24">
        <v>202</v>
      </c>
      <c r="B229" s="1">
        <v>0</v>
      </c>
      <c r="C229" s="7">
        <v>0.39</v>
      </c>
      <c r="D229" s="7">
        <f t="shared" si="55"/>
        <v>0.2925</v>
      </c>
      <c r="E229" s="3">
        <f t="shared" si="53"/>
        <v>122484.04266732288</v>
      </c>
      <c r="F229" s="7">
        <f t="shared" si="54"/>
        <v>5.443735229658794</v>
      </c>
      <c r="G229" s="17">
        <f t="shared" si="42"/>
        <v>0</v>
      </c>
      <c r="H229" s="23">
        <f t="shared" si="43"/>
        <v>0</v>
      </c>
      <c r="I229" s="17">
        <f t="shared" si="44"/>
        <v>518.2734375</v>
      </c>
      <c r="J229" s="18">
        <f t="shared" si="45"/>
        <v>65.8125</v>
      </c>
      <c r="K229" s="23">
        <f t="shared" si="46"/>
        <v>6.377952755905512</v>
      </c>
      <c r="L229" s="39"/>
      <c r="M229" s="3">
        <f t="shared" si="47"/>
        <v>121893.57877706697</v>
      </c>
      <c r="N229" s="7">
        <f t="shared" si="48"/>
        <v>5.417492390091866</v>
      </c>
      <c r="O229" s="1" t="str">
        <f t="shared" si="49"/>
        <v>YES</v>
      </c>
      <c r="P229" s="3">
        <f t="shared" si="50"/>
        <v>0</v>
      </c>
      <c r="Q229" s="3">
        <f t="shared" si="51"/>
        <v>121893.57877706697</v>
      </c>
      <c r="R229" s="45">
        <f t="shared" si="52"/>
        <v>5.417492390091866</v>
      </c>
    </row>
    <row r="230" spans="1:18" ht="12.75">
      <c r="A230" s="24">
        <v>203</v>
      </c>
      <c r="B230" s="1">
        <v>0</v>
      </c>
      <c r="C230" s="7">
        <v>0.52</v>
      </c>
      <c r="D230" s="7">
        <f t="shared" si="55"/>
        <v>0.39</v>
      </c>
      <c r="E230" s="3">
        <f t="shared" si="53"/>
        <v>121893.57877706697</v>
      </c>
      <c r="F230" s="7">
        <f t="shared" si="54"/>
        <v>5.417492390091866</v>
      </c>
      <c r="G230" s="17">
        <f t="shared" si="42"/>
        <v>0</v>
      </c>
      <c r="H230" s="23">
        <f t="shared" si="43"/>
        <v>0</v>
      </c>
      <c r="I230" s="17">
        <f t="shared" si="44"/>
        <v>691.03125</v>
      </c>
      <c r="J230" s="18">
        <f t="shared" si="45"/>
        <v>87.75</v>
      </c>
      <c r="K230" s="23">
        <f t="shared" si="46"/>
        <v>6.377952755905512</v>
      </c>
      <c r="L230" s="39"/>
      <c r="M230" s="3">
        <f t="shared" si="47"/>
        <v>121108.41957431106</v>
      </c>
      <c r="N230" s="7">
        <f t="shared" si="48"/>
        <v>5.382596425524936</v>
      </c>
      <c r="O230" s="1" t="str">
        <f t="shared" si="49"/>
        <v>YES</v>
      </c>
      <c r="P230" s="3">
        <f t="shared" si="50"/>
        <v>0</v>
      </c>
      <c r="Q230" s="3">
        <f t="shared" si="51"/>
        <v>121108.41957431106</v>
      </c>
      <c r="R230" s="45">
        <f t="shared" si="52"/>
        <v>5.382596425524936</v>
      </c>
    </row>
    <row r="231" spans="1:18" ht="12.75">
      <c r="A231" s="24">
        <v>204</v>
      </c>
      <c r="B231" s="1">
        <v>0</v>
      </c>
      <c r="C231" s="7">
        <v>0.16</v>
      </c>
      <c r="D231" s="7">
        <f t="shared" si="55"/>
        <v>0.12</v>
      </c>
      <c r="E231" s="3">
        <f t="shared" si="53"/>
        <v>121108.41957431106</v>
      </c>
      <c r="F231" s="7">
        <f t="shared" si="54"/>
        <v>5.382596425524936</v>
      </c>
      <c r="G231" s="17">
        <f t="shared" si="42"/>
        <v>0</v>
      </c>
      <c r="H231" s="23">
        <f t="shared" si="43"/>
        <v>0</v>
      </c>
      <c r="I231" s="17">
        <f t="shared" si="44"/>
        <v>212.625</v>
      </c>
      <c r="J231" s="18">
        <f t="shared" si="45"/>
        <v>27</v>
      </c>
      <c r="K231" s="23">
        <f t="shared" si="46"/>
        <v>6.377952755905512</v>
      </c>
      <c r="L231" s="39"/>
      <c r="M231" s="3">
        <f t="shared" si="47"/>
        <v>120862.41662155515</v>
      </c>
      <c r="N231" s="7">
        <f t="shared" si="48"/>
        <v>5.371662960958007</v>
      </c>
      <c r="O231" s="1" t="str">
        <f t="shared" si="49"/>
        <v>YES</v>
      </c>
      <c r="P231" s="3">
        <f t="shared" si="50"/>
        <v>0</v>
      </c>
      <c r="Q231" s="3">
        <f t="shared" si="51"/>
        <v>120862.41662155515</v>
      </c>
      <c r="R231" s="45">
        <f t="shared" si="52"/>
        <v>5.371662960958007</v>
      </c>
    </row>
    <row r="232" spans="1:18" ht="12.75">
      <c r="A232" s="24">
        <v>205</v>
      </c>
      <c r="B232" s="1">
        <v>0</v>
      </c>
      <c r="C232" s="7">
        <v>0.44</v>
      </c>
      <c r="D232" s="7">
        <f t="shared" si="55"/>
        <v>0.33</v>
      </c>
      <c r="E232" s="3">
        <f t="shared" si="53"/>
        <v>120862.41662155515</v>
      </c>
      <c r="F232" s="7">
        <f t="shared" si="54"/>
        <v>5.371662960958007</v>
      </c>
      <c r="G232" s="17">
        <f t="shared" si="42"/>
        <v>0</v>
      </c>
      <c r="H232" s="23">
        <f t="shared" si="43"/>
        <v>0</v>
      </c>
      <c r="I232" s="17">
        <f t="shared" si="44"/>
        <v>584.71875</v>
      </c>
      <c r="J232" s="18">
        <f t="shared" si="45"/>
        <v>74.25</v>
      </c>
      <c r="K232" s="23">
        <f t="shared" si="46"/>
        <v>6.377952755905512</v>
      </c>
      <c r="L232" s="39"/>
      <c r="M232" s="3">
        <f t="shared" si="47"/>
        <v>120197.06991879924</v>
      </c>
      <c r="N232" s="7">
        <f t="shared" si="48"/>
        <v>5.342091996391077</v>
      </c>
      <c r="O232" s="1" t="str">
        <f t="shared" si="49"/>
        <v>YES</v>
      </c>
      <c r="P232" s="3">
        <f t="shared" si="50"/>
        <v>0</v>
      </c>
      <c r="Q232" s="3">
        <f t="shared" si="51"/>
        <v>120197.06991879924</v>
      </c>
      <c r="R232" s="45">
        <f t="shared" si="52"/>
        <v>5.342091996391077</v>
      </c>
    </row>
    <row r="233" spans="1:18" ht="12.75">
      <c r="A233" s="24">
        <v>206</v>
      </c>
      <c r="B233" s="1">
        <v>0.03</v>
      </c>
      <c r="C233" s="7">
        <v>0.38</v>
      </c>
      <c r="D233" s="7">
        <f t="shared" si="55"/>
        <v>0.28500000000000003</v>
      </c>
      <c r="E233" s="3">
        <f t="shared" si="53"/>
        <v>120197.06991879924</v>
      </c>
      <c r="F233" s="7">
        <f t="shared" si="54"/>
        <v>5.342091996391077</v>
      </c>
      <c r="G233" s="17">
        <f t="shared" si="42"/>
        <v>56.25</v>
      </c>
      <c r="H233" s="23">
        <f t="shared" si="43"/>
        <v>0</v>
      </c>
      <c r="I233" s="17">
        <f t="shared" si="44"/>
        <v>504.98437500000006</v>
      </c>
      <c r="J233" s="18">
        <f t="shared" si="45"/>
        <v>64.12500000000001</v>
      </c>
      <c r="K233" s="23">
        <f t="shared" si="46"/>
        <v>6.377952755905512</v>
      </c>
      <c r="L233" s="39"/>
      <c r="M233" s="3">
        <f t="shared" si="47"/>
        <v>119677.83259104333</v>
      </c>
      <c r="N233" s="7">
        <f t="shared" si="48"/>
        <v>5.319014781824148</v>
      </c>
      <c r="O233" s="1" t="str">
        <f t="shared" si="49"/>
        <v>YES</v>
      </c>
      <c r="P233" s="3">
        <f t="shared" si="50"/>
        <v>0</v>
      </c>
      <c r="Q233" s="3">
        <f t="shared" si="51"/>
        <v>119677.83259104333</v>
      </c>
      <c r="R233" s="45">
        <f t="shared" si="52"/>
        <v>5.319014781824148</v>
      </c>
    </row>
    <row r="234" spans="1:18" ht="12.75">
      <c r="A234" s="24">
        <v>207</v>
      </c>
      <c r="B234" s="1">
        <v>0</v>
      </c>
      <c r="C234" s="7">
        <v>0.46</v>
      </c>
      <c r="D234" s="7">
        <f t="shared" si="55"/>
        <v>0.34500000000000003</v>
      </c>
      <c r="E234" s="3">
        <f t="shared" si="53"/>
        <v>119677.83259104333</v>
      </c>
      <c r="F234" s="7">
        <f t="shared" si="54"/>
        <v>5.319014781824148</v>
      </c>
      <c r="G234" s="17">
        <f t="shared" si="42"/>
        <v>0</v>
      </c>
      <c r="H234" s="23">
        <f t="shared" si="43"/>
        <v>0</v>
      </c>
      <c r="I234" s="17">
        <f t="shared" si="44"/>
        <v>611.2968750000001</v>
      </c>
      <c r="J234" s="18">
        <f t="shared" si="45"/>
        <v>77.62500000000001</v>
      </c>
      <c r="K234" s="23">
        <f t="shared" si="46"/>
        <v>6.377952755905512</v>
      </c>
      <c r="L234" s="39"/>
      <c r="M234" s="3">
        <f t="shared" si="47"/>
        <v>118982.53276328743</v>
      </c>
      <c r="N234" s="7">
        <f t="shared" si="48"/>
        <v>5.288112567257219</v>
      </c>
      <c r="O234" s="1" t="str">
        <f t="shared" si="49"/>
        <v>YES</v>
      </c>
      <c r="P234" s="3">
        <f t="shared" si="50"/>
        <v>0</v>
      </c>
      <c r="Q234" s="3">
        <f t="shared" si="51"/>
        <v>118982.53276328743</v>
      </c>
      <c r="R234" s="45">
        <f t="shared" si="52"/>
        <v>5.288112567257219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55"/>
        <v>0.315</v>
      </c>
      <c r="E235" s="3">
        <f t="shared" si="53"/>
        <v>118982.53276328743</v>
      </c>
      <c r="F235" s="7">
        <f t="shared" si="54"/>
        <v>5.288112567257219</v>
      </c>
      <c r="G235" s="17">
        <f t="shared" si="42"/>
        <v>0</v>
      </c>
      <c r="H235" s="23">
        <f t="shared" si="43"/>
        <v>0</v>
      </c>
      <c r="I235" s="17">
        <f t="shared" si="44"/>
        <v>558.140625</v>
      </c>
      <c r="J235" s="18">
        <f t="shared" si="45"/>
        <v>70.875</v>
      </c>
      <c r="K235" s="23">
        <f t="shared" si="46"/>
        <v>6.377952755905512</v>
      </c>
      <c r="L235" s="39"/>
      <c r="M235" s="3">
        <f t="shared" si="47"/>
        <v>118347.13918553152</v>
      </c>
      <c r="N235" s="7">
        <f t="shared" si="48"/>
        <v>5.25987285269029</v>
      </c>
      <c r="O235" s="1" t="str">
        <f t="shared" si="49"/>
        <v>YES</v>
      </c>
      <c r="P235" s="3">
        <f t="shared" si="50"/>
        <v>0</v>
      </c>
      <c r="Q235" s="3">
        <f t="shared" si="51"/>
        <v>118347.13918553152</v>
      </c>
      <c r="R235" s="45">
        <f t="shared" si="52"/>
        <v>5.25987285269029</v>
      </c>
    </row>
    <row r="236" spans="1:18" ht="12.75">
      <c r="A236" s="24">
        <v>209</v>
      </c>
      <c r="B236" s="1">
        <v>0</v>
      </c>
      <c r="C236" s="7">
        <v>0.24</v>
      </c>
      <c r="D236" s="7">
        <f t="shared" si="55"/>
        <v>0.18</v>
      </c>
      <c r="E236" s="3">
        <f t="shared" si="53"/>
        <v>118347.13918553152</v>
      </c>
      <c r="F236" s="7">
        <f t="shared" si="54"/>
        <v>5.25987285269029</v>
      </c>
      <c r="G236" s="17">
        <f t="shared" si="42"/>
        <v>0</v>
      </c>
      <c r="H236" s="23">
        <f t="shared" si="43"/>
        <v>0</v>
      </c>
      <c r="I236" s="17">
        <f t="shared" si="44"/>
        <v>318.9375</v>
      </c>
      <c r="J236" s="18">
        <f t="shared" si="45"/>
        <v>40.5</v>
      </c>
      <c r="K236" s="23">
        <f t="shared" si="46"/>
        <v>6.377952755905512</v>
      </c>
      <c r="L236" s="39"/>
      <c r="M236" s="3">
        <f t="shared" si="47"/>
        <v>117981.3237327756</v>
      </c>
      <c r="N236" s="7">
        <f t="shared" si="48"/>
        <v>5.24361438812336</v>
      </c>
      <c r="O236" s="1" t="str">
        <f t="shared" si="49"/>
        <v>YES</v>
      </c>
      <c r="P236" s="3">
        <f t="shared" si="50"/>
        <v>0</v>
      </c>
      <c r="Q236" s="3">
        <f t="shared" si="51"/>
        <v>117981.3237327756</v>
      </c>
      <c r="R236" s="45">
        <f t="shared" si="52"/>
        <v>5.24361438812336</v>
      </c>
    </row>
    <row r="237" spans="1:18" ht="12.75">
      <c r="A237" s="24">
        <v>210</v>
      </c>
      <c r="B237" s="1">
        <v>0</v>
      </c>
      <c r="C237" s="7">
        <v>0.38</v>
      </c>
      <c r="D237" s="7">
        <f t="shared" si="55"/>
        <v>0.28500000000000003</v>
      </c>
      <c r="E237" s="3">
        <f t="shared" si="53"/>
        <v>117981.3237327756</v>
      </c>
      <c r="F237" s="7">
        <f t="shared" si="54"/>
        <v>5.24361438812336</v>
      </c>
      <c r="G237" s="17">
        <f t="shared" si="42"/>
        <v>0</v>
      </c>
      <c r="H237" s="23">
        <f t="shared" si="43"/>
        <v>0</v>
      </c>
      <c r="I237" s="17">
        <f t="shared" si="44"/>
        <v>504.98437500000006</v>
      </c>
      <c r="J237" s="18">
        <f t="shared" si="45"/>
        <v>64.12500000000001</v>
      </c>
      <c r="K237" s="23">
        <f t="shared" si="46"/>
        <v>6.377952755905512</v>
      </c>
      <c r="L237" s="39"/>
      <c r="M237" s="3">
        <f t="shared" si="47"/>
        <v>117405.8364050197</v>
      </c>
      <c r="N237" s="7">
        <f t="shared" si="48"/>
        <v>5.218037173556431</v>
      </c>
      <c r="O237" s="1" t="str">
        <f t="shared" si="49"/>
        <v>YES</v>
      </c>
      <c r="P237" s="3">
        <f t="shared" si="50"/>
        <v>0</v>
      </c>
      <c r="Q237" s="3">
        <f t="shared" si="51"/>
        <v>117405.8364050197</v>
      </c>
      <c r="R237" s="45">
        <f t="shared" si="52"/>
        <v>5.218037173556431</v>
      </c>
    </row>
    <row r="238" spans="1:18" ht="12.75">
      <c r="A238" s="24">
        <v>211</v>
      </c>
      <c r="B238" s="1">
        <v>0</v>
      </c>
      <c r="C238" s="7">
        <v>0.38</v>
      </c>
      <c r="D238" s="7">
        <f t="shared" si="55"/>
        <v>0.28500000000000003</v>
      </c>
      <c r="E238" s="3">
        <f t="shared" si="53"/>
        <v>117405.8364050197</v>
      </c>
      <c r="F238" s="7">
        <f t="shared" si="54"/>
        <v>5.218037173556431</v>
      </c>
      <c r="G238" s="17">
        <f t="shared" si="42"/>
        <v>0</v>
      </c>
      <c r="H238" s="23">
        <f t="shared" si="43"/>
        <v>0</v>
      </c>
      <c r="I238" s="17">
        <f t="shared" si="44"/>
        <v>504.98437500000006</v>
      </c>
      <c r="J238" s="18">
        <f t="shared" si="45"/>
        <v>64.12500000000001</v>
      </c>
      <c r="K238" s="23">
        <f t="shared" si="46"/>
        <v>6.377952755905512</v>
      </c>
      <c r="L238" s="39"/>
      <c r="M238" s="3">
        <f t="shared" si="47"/>
        <v>116830.34907726379</v>
      </c>
      <c r="N238" s="7">
        <f t="shared" si="48"/>
        <v>5.1924599589895015</v>
      </c>
      <c r="O238" s="1" t="str">
        <f t="shared" si="49"/>
        <v>YES</v>
      </c>
      <c r="P238" s="3">
        <f t="shared" si="50"/>
        <v>0</v>
      </c>
      <c r="Q238" s="3">
        <f t="shared" si="51"/>
        <v>116830.34907726379</v>
      </c>
      <c r="R238" s="45">
        <f t="shared" si="52"/>
        <v>5.1924599589895015</v>
      </c>
    </row>
    <row r="239" spans="1:18" ht="12.75">
      <c r="A239" s="24">
        <v>212</v>
      </c>
      <c r="B239" s="1">
        <v>0</v>
      </c>
      <c r="C239" s="7">
        <v>0.3</v>
      </c>
      <c r="D239" s="7">
        <f t="shared" si="55"/>
        <v>0.22499999999999998</v>
      </c>
      <c r="E239" s="3">
        <f t="shared" si="53"/>
        <v>116830.34907726379</v>
      </c>
      <c r="F239" s="7">
        <f t="shared" si="54"/>
        <v>5.1924599589895015</v>
      </c>
      <c r="G239" s="17">
        <f t="shared" si="42"/>
        <v>0</v>
      </c>
      <c r="H239" s="23">
        <f t="shared" si="43"/>
        <v>0</v>
      </c>
      <c r="I239" s="17">
        <f t="shared" si="44"/>
        <v>398.671875</v>
      </c>
      <c r="J239" s="18">
        <f t="shared" si="45"/>
        <v>50.62499999999999</v>
      </c>
      <c r="K239" s="23">
        <f t="shared" si="46"/>
        <v>6.377952755905512</v>
      </c>
      <c r="L239" s="39"/>
      <c r="M239" s="3">
        <f t="shared" si="47"/>
        <v>116374.67424950788</v>
      </c>
      <c r="N239" s="7">
        <f t="shared" si="48"/>
        <v>5.172207744422573</v>
      </c>
      <c r="O239" s="1" t="str">
        <f t="shared" si="49"/>
        <v>YES</v>
      </c>
      <c r="P239" s="3">
        <f t="shared" si="50"/>
        <v>0</v>
      </c>
      <c r="Q239" s="3">
        <f t="shared" si="51"/>
        <v>116374.67424950788</v>
      </c>
      <c r="R239" s="45">
        <f t="shared" si="52"/>
        <v>5.172207744422573</v>
      </c>
    </row>
    <row r="240" spans="1:18" ht="12.75">
      <c r="A240" s="24">
        <v>213</v>
      </c>
      <c r="B240" s="1">
        <v>0</v>
      </c>
      <c r="C240" s="7">
        <v>0.31</v>
      </c>
      <c r="D240" s="7">
        <f t="shared" si="55"/>
        <v>0.23249999999999998</v>
      </c>
      <c r="E240" s="3">
        <f t="shared" si="53"/>
        <v>116374.67424950788</v>
      </c>
      <c r="F240" s="7">
        <f t="shared" si="54"/>
        <v>5.172207744422573</v>
      </c>
      <c r="G240" s="17">
        <f t="shared" si="42"/>
        <v>0</v>
      </c>
      <c r="H240" s="23">
        <f t="shared" si="43"/>
        <v>0</v>
      </c>
      <c r="I240" s="17">
        <f t="shared" si="44"/>
        <v>411.9609375</v>
      </c>
      <c r="J240" s="18">
        <f t="shared" si="45"/>
        <v>52.3125</v>
      </c>
      <c r="K240" s="23">
        <f t="shared" si="46"/>
        <v>6.377952755905512</v>
      </c>
      <c r="L240" s="39"/>
      <c r="M240" s="3">
        <f t="shared" si="47"/>
        <v>115904.02285925197</v>
      </c>
      <c r="N240" s="7">
        <f t="shared" si="48"/>
        <v>5.151289904855643</v>
      </c>
      <c r="O240" s="1" t="str">
        <f t="shared" si="49"/>
        <v>YES</v>
      </c>
      <c r="P240" s="3">
        <f t="shared" si="50"/>
        <v>0</v>
      </c>
      <c r="Q240" s="3">
        <f t="shared" si="51"/>
        <v>115904.02285925197</v>
      </c>
      <c r="R240" s="45">
        <f t="shared" si="52"/>
        <v>5.151289904855643</v>
      </c>
    </row>
    <row r="241" spans="1:18" ht="12.75">
      <c r="A241" s="24">
        <v>214</v>
      </c>
      <c r="B241" s="1">
        <v>0</v>
      </c>
      <c r="C241" s="7">
        <v>0.5</v>
      </c>
      <c r="D241" s="7">
        <f t="shared" si="55"/>
        <v>0.375</v>
      </c>
      <c r="E241" s="3">
        <f t="shared" si="53"/>
        <v>115904.02285925197</v>
      </c>
      <c r="F241" s="7">
        <f t="shared" si="54"/>
        <v>5.151289904855643</v>
      </c>
      <c r="G241" s="17">
        <f t="shared" si="42"/>
        <v>0</v>
      </c>
      <c r="H241" s="23">
        <f t="shared" si="43"/>
        <v>0</v>
      </c>
      <c r="I241" s="17">
        <f t="shared" si="44"/>
        <v>664.453125</v>
      </c>
      <c r="J241" s="18">
        <f t="shared" si="45"/>
        <v>84.375</v>
      </c>
      <c r="K241" s="23">
        <f t="shared" si="46"/>
        <v>6.377952755905512</v>
      </c>
      <c r="L241" s="39"/>
      <c r="M241" s="3">
        <f t="shared" si="47"/>
        <v>115148.81678149606</v>
      </c>
      <c r="N241" s="7">
        <f t="shared" si="48"/>
        <v>5.117725190288714</v>
      </c>
      <c r="O241" s="1" t="str">
        <f t="shared" si="49"/>
        <v>YES</v>
      </c>
      <c r="P241" s="3">
        <f t="shared" si="50"/>
        <v>0</v>
      </c>
      <c r="Q241" s="3">
        <f t="shared" si="51"/>
        <v>115148.81678149606</v>
      </c>
      <c r="R241" s="45">
        <f t="shared" si="52"/>
        <v>5.117725190288714</v>
      </c>
    </row>
    <row r="242" spans="1:18" ht="12.75">
      <c r="A242" s="24">
        <v>215</v>
      </c>
      <c r="B242" s="1">
        <v>0</v>
      </c>
      <c r="C242" s="7">
        <v>0.49</v>
      </c>
      <c r="D242" s="7">
        <f t="shared" si="55"/>
        <v>0.3675</v>
      </c>
      <c r="E242" s="3">
        <f t="shared" si="53"/>
        <v>115148.81678149606</v>
      </c>
      <c r="F242" s="7">
        <f t="shared" si="54"/>
        <v>5.117725190288714</v>
      </c>
      <c r="G242" s="17">
        <f t="shared" si="42"/>
        <v>0</v>
      </c>
      <c r="H242" s="23">
        <f t="shared" si="43"/>
        <v>0</v>
      </c>
      <c r="I242" s="17">
        <f t="shared" si="44"/>
        <v>651.1640625</v>
      </c>
      <c r="J242" s="18">
        <f t="shared" si="45"/>
        <v>82.6875</v>
      </c>
      <c r="K242" s="23">
        <f t="shared" si="46"/>
        <v>6.377952755905512</v>
      </c>
      <c r="L242" s="39"/>
      <c r="M242" s="3">
        <f t="shared" si="47"/>
        <v>114408.58726624015</v>
      </c>
      <c r="N242" s="7">
        <f t="shared" si="48"/>
        <v>5.084826100721784</v>
      </c>
      <c r="O242" s="1" t="str">
        <f t="shared" si="49"/>
        <v>YES</v>
      </c>
      <c r="P242" s="3">
        <f t="shared" si="50"/>
        <v>0</v>
      </c>
      <c r="Q242" s="3">
        <f t="shared" si="51"/>
        <v>114408.58726624015</v>
      </c>
      <c r="R242" s="45">
        <f t="shared" si="52"/>
        <v>5.084826100721784</v>
      </c>
    </row>
    <row r="243" spans="1:18" ht="12.75">
      <c r="A243" s="24">
        <v>216</v>
      </c>
      <c r="B243" s="1">
        <v>0</v>
      </c>
      <c r="C243" s="7">
        <v>0.51</v>
      </c>
      <c r="D243" s="7">
        <f t="shared" si="55"/>
        <v>0.3825</v>
      </c>
      <c r="E243" s="3">
        <f t="shared" si="53"/>
        <v>114408.58726624015</v>
      </c>
      <c r="F243" s="7">
        <f t="shared" si="54"/>
        <v>5.084826100721784</v>
      </c>
      <c r="G243" s="17">
        <f t="shared" si="42"/>
        <v>0</v>
      </c>
      <c r="H243" s="23">
        <f t="shared" si="43"/>
        <v>0</v>
      </c>
      <c r="I243" s="17">
        <f t="shared" si="44"/>
        <v>677.7421875</v>
      </c>
      <c r="J243" s="18">
        <f t="shared" si="45"/>
        <v>86.0625</v>
      </c>
      <c r="K243" s="23">
        <f t="shared" si="46"/>
        <v>6.377952755905512</v>
      </c>
      <c r="L243" s="39"/>
      <c r="M243" s="3">
        <f t="shared" si="47"/>
        <v>113638.40462598424</v>
      </c>
      <c r="N243" s="7">
        <f t="shared" si="48"/>
        <v>5.050595761154855</v>
      </c>
      <c r="O243" s="1" t="str">
        <f t="shared" si="49"/>
        <v>YES</v>
      </c>
      <c r="P243" s="3">
        <f t="shared" si="50"/>
        <v>0</v>
      </c>
      <c r="Q243" s="3">
        <f t="shared" si="51"/>
        <v>113638.40462598424</v>
      </c>
      <c r="R243" s="45">
        <f t="shared" si="52"/>
        <v>5.050595761154855</v>
      </c>
    </row>
    <row r="244" spans="1:18" ht="12.75">
      <c r="A244" s="24">
        <v>217</v>
      </c>
      <c r="B244" s="1">
        <v>0</v>
      </c>
      <c r="C244" s="7">
        <v>0.51</v>
      </c>
      <c r="D244" s="7">
        <f t="shared" si="55"/>
        <v>0.3825</v>
      </c>
      <c r="E244" s="3">
        <f t="shared" si="53"/>
        <v>113638.40462598424</v>
      </c>
      <c r="F244" s="7">
        <f t="shared" si="54"/>
        <v>5.050595761154855</v>
      </c>
      <c r="G244" s="17">
        <f t="shared" si="42"/>
        <v>0</v>
      </c>
      <c r="H244" s="23">
        <f t="shared" si="43"/>
        <v>0</v>
      </c>
      <c r="I244" s="17">
        <f t="shared" si="44"/>
        <v>677.7421875</v>
      </c>
      <c r="J244" s="18">
        <f t="shared" si="45"/>
        <v>86.0625</v>
      </c>
      <c r="K244" s="23">
        <f t="shared" si="46"/>
        <v>6.377952755905512</v>
      </c>
      <c r="L244" s="39"/>
      <c r="M244" s="3">
        <f t="shared" si="47"/>
        <v>112868.22198572833</v>
      </c>
      <c r="N244" s="7">
        <f t="shared" si="48"/>
        <v>5.016365421587926</v>
      </c>
      <c r="O244" s="1" t="str">
        <f t="shared" si="49"/>
        <v>NO</v>
      </c>
      <c r="P244" s="3">
        <f t="shared" si="50"/>
        <v>0</v>
      </c>
      <c r="Q244" s="3">
        <f t="shared" si="51"/>
        <v>112868.22198572833</v>
      </c>
      <c r="R244" s="45">
        <f t="shared" si="52"/>
        <v>5.016365421587926</v>
      </c>
    </row>
    <row r="245" spans="1:18" ht="12.75">
      <c r="A245" s="24">
        <v>218</v>
      </c>
      <c r="B245" s="1">
        <v>0</v>
      </c>
      <c r="C245" s="7">
        <v>0.43</v>
      </c>
      <c r="D245" s="7">
        <f t="shared" si="55"/>
        <v>0.3225</v>
      </c>
      <c r="E245" s="3">
        <f t="shared" si="53"/>
        <v>112868.22198572833</v>
      </c>
      <c r="F245" s="7">
        <f t="shared" si="54"/>
        <v>5.016365421587926</v>
      </c>
      <c r="G245" s="17">
        <f t="shared" si="42"/>
        <v>0</v>
      </c>
      <c r="H245" s="23">
        <f t="shared" si="43"/>
        <v>0</v>
      </c>
      <c r="I245" s="17">
        <f t="shared" si="44"/>
        <v>571.4296875</v>
      </c>
      <c r="J245" s="18">
        <f t="shared" si="45"/>
        <v>72.5625</v>
      </c>
      <c r="K245" s="23">
        <f t="shared" si="46"/>
        <v>6.377952755905512</v>
      </c>
      <c r="L245" s="39"/>
      <c r="M245" s="3">
        <f t="shared" si="47"/>
        <v>112217.85184547243</v>
      </c>
      <c r="N245" s="7">
        <f t="shared" si="48"/>
        <v>4.987460082020997</v>
      </c>
      <c r="O245" s="1" t="str">
        <f t="shared" si="49"/>
        <v>NO</v>
      </c>
      <c r="P245" s="3">
        <f t="shared" si="50"/>
        <v>0</v>
      </c>
      <c r="Q245" s="3">
        <f t="shared" si="51"/>
        <v>112217.85184547243</v>
      </c>
      <c r="R245" s="45">
        <f t="shared" si="52"/>
        <v>4.987460082020997</v>
      </c>
    </row>
    <row r="246" spans="1:18" ht="12.75">
      <c r="A246" s="24">
        <v>219</v>
      </c>
      <c r="B246" s="1">
        <v>0</v>
      </c>
      <c r="C246" s="7">
        <v>0.39</v>
      </c>
      <c r="D246" s="7">
        <f t="shared" si="55"/>
        <v>0.2925</v>
      </c>
      <c r="E246" s="3">
        <f t="shared" si="53"/>
        <v>112217.85184547243</v>
      </c>
      <c r="F246" s="7">
        <f t="shared" si="54"/>
        <v>4.987460082020997</v>
      </c>
      <c r="G246" s="17">
        <f t="shared" si="42"/>
        <v>0</v>
      </c>
      <c r="H246" s="23">
        <f t="shared" si="43"/>
        <v>0</v>
      </c>
      <c r="I246" s="17">
        <f t="shared" si="44"/>
        <v>518.2734375</v>
      </c>
      <c r="J246" s="18">
        <f t="shared" si="45"/>
        <v>65.8125</v>
      </c>
      <c r="K246" s="23">
        <f t="shared" si="46"/>
        <v>6.377952755905512</v>
      </c>
      <c r="L246" s="39"/>
      <c r="M246" s="3">
        <f t="shared" si="47"/>
        <v>111627.38795521652</v>
      </c>
      <c r="N246" s="7">
        <f t="shared" si="48"/>
        <v>4.961217242454067</v>
      </c>
      <c r="O246" s="1" t="str">
        <f t="shared" si="49"/>
        <v>NO</v>
      </c>
      <c r="P246" s="3">
        <f t="shared" si="50"/>
        <v>0</v>
      </c>
      <c r="Q246" s="3">
        <f t="shared" si="51"/>
        <v>111627.38795521652</v>
      </c>
      <c r="R246" s="45">
        <f t="shared" si="52"/>
        <v>4.961217242454067</v>
      </c>
    </row>
    <row r="247" spans="1:18" ht="12.75">
      <c r="A247" s="24">
        <v>220</v>
      </c>
      <c r="B247" s="1">
        <v>0</v>
      </c>
      <c r="C247" s="7">
        <v>0.27</v>
      </c>
      <c r="D247" s="7">
        <f t="shared" si="55"/>
        <v>0.2025</v>
      </c>
      <c r="E247" s="3">
        <f t="shared" si="53"/>
        <v>111627.38795521652</v>
      </c>
      <c r="F247" s="7">
        <f t="shared" si="54"/>
        <v>4.961217242454067</v>
      </c>
      <c r="G247" s="17">
        <f t="shared" si="42"/>
        <v>0</v>
      </c>
      <c r="H247" s="23">
        <f t="shared" si="43"/>
        <v>0</v>
      </c>
      <c r="I247" s="17">
        <f t="shared" si="44"/>
        <v>358.8046875</v>
      </c>
      <c r="J247" s="18">
        <f t="shared" si="45"/>
        <v>45.5625</v>
      </c>
      <c r="K247" s="23">
        <f t="shared" si="46"/>
        <v>6.377952755905512</v>
      </c>
      <c r="L247" s="39"/>
      <c r="M247" s="3">
        <f t="shared" si="47"/>
        <v>111216.6428149606</v>
      </c>
      <c r="N247" s="7">
        <f t="shared" si="48"/>
        <v>4.942961902887138</v>
      </c>
      <c r="O247" s="1" t="str">
        <f t="shared" si="49"/>
        <v>NO</v>
      </c>
      <c r="P247" s="3">
        <f t="shared" si="50"/>
        <v>0</v>
      </c>
      <c r="Q247" s="3">
        <f t="shared" si="51"/>
        <v>111216.6428149606</v>
      </c>
      <c r="R247" s="45">
        <f t="shared" si="52"/>
        <v>4.942961902887138</v>
      </c>
    </row>
    <row r="248" spans="1:18" ht="12.75">
      <c r="A248" s="24">
        <v>221</v>
      </c>
      <c r="B248" s="1">
        <v>0</v>
      </c>
      <c r="C248" s="7">
        <v>0.47</v>
      </c>
      <c r="D248" s="7">
        <f t="shared" si="55"/>
        <v>0.3525</v>
      </c>
      <c r="E248" s="3">
        <f t="shared" si="53"/>
        <v>111216.6428149606</v>
      </c>
      <c r="F248" s="7">
        <f t="shared" si="54"/>
        <v>4.942961902887138</v>
      </c>
      <c r="G248" s="17">
        <f t="shared" si="42"/>
        <v>0</v>
      </c>
      <c r="H248" s="23">
        <f t="shared" si="43"/>
        <v>0</v>
      </c>
      <c r="I248" s="17">
        <f t="shared" si="44"/>
        <v>624.5859375</v>
      </c>
      <c r="J248" s="18">
        <f t="shared" si="45"/>
        <v>79.3125</v>
      </c>
      <c r="K248" s="23">
        <f t="shared" si="46"/>
        <v>6.377952755905512</v>
      </c>
      <c r="L248" s="39"/>
      <c r="M248" s="3">
        <f t="shared" si="47"/>
        <v>110506.3664247047</v>
      </c>
      <c r="N248" s="7">
        <f t="shared" si="48"/>
        <v>4.911394063320209</v>
      </c>
      <c r="O248" s="1" t="str">
        <f t="shared" si="49"/>
        <v>NO</v>
      </c>
      <c r="P248" s="3">
        <f t="shared" si="50"/>
        <v>0</v>
      </c>
      <c r="Q248" s="3">
        <f t="shared" si="51"/>
        <v>110506.3664247047</v>
      </c>
      <c r="R248" s="45">
        <f t="shared" si="52"/>
        <v>4.911394063320209</v>
      </c>
    </row>
    <row r="249" spans="1:18" ht="12.75">
      <c r="A249" s="24">
        <v>222</v>
      </c>
      <c r="B249" s="1">
        <v>0</v>
      </c>
      <c r="C249" s="7">
        <v>0.48</v>
      </c>
      <c r="D249" s="7">
        <f t="shared" si="55"/>
        <v>0.36</v>
      </c>
      <c r="E249" s="3">
        <f t="shared" si="53"/>
        <v>110506.3664247047</v>
      </c>
      <c r="F249" s="7">
        <f t="shared" si="54"/>
        <v>4.911394063320209</v>
      </c>
      <c r="G249" s="17">
        <f t="shared" si="42"/>
        <v>0</v>
      </c>
      <c r="H249" s="23">
        <f t="shared" si="43"/>
        <v>0</v>
      </c>
      <c r="I249" s="17">
        <f t="shared" si="44"/>
        <v>637.875</v>
      </c>
      <c r="J249" s="18">
        <f t="shared" si="45"/>
        <v>81</v>
      </c>
      <c r="K249" s="23">
        <f t="shared" si="46"/>
        <v>6.377952755905512</v>
      </c>
      <c r="L249" s="39"/>
      <c r="M249" s="3">
        <f t="shared" si="47"/>
        <v>109781.11347194879</v>
      </c>
      <c r="N249" s="7">
        <f t="shared" si="48"/>
        <v>4.87916059875328</v>
      </c>
      <c r="O249" s="1" t="str">
        <f t="shared" si="49"/>
        <v>NO</v>
      </c>
      <c r="P249" s="3">
        <f t="shared" si="50"/>
        <v>0</v>
      </c>
      <c r="Q249" s="3">
        <f t="shared" si="51"/>
        <v>109781.11347194879</v>
      </c>
      <c r="R249" s="45">
        <f t="shared" si="52"/>
        <v>4.87916059875328</v>
      </c>
    </row>
    <row r="250" spans="1:18" ht="12.75">
      <c r="A250" s="24">
        <v>223</v>
      </c>
      <c r="B250" s="1">
        <v>0</v>
      </c>
      <c r="C250" s="7">
        <v>0.56</v>
      </c>
      <c r="D250" s="7">
        <f t="shared" si="55"/>
        <v>0.42000000000000004</v>
      </c>
      <c r="E250" s="3">
        <f t="shared" si="53"/>
        <v>109781.11347194879</v>
      </c>
      <c r="F250" s="7">
        <f t="shared" si="54"/>
        <v>4.87916059875328</v>
      </c>
      <c r="G250" s="17">
        <f t="shared" si="42"/>
        <v>0</v>
      </c>
      <c r="H250" s="23">
        <f t="shared" si="43"/>
        <v>0</v>
      </c>
      <c r="I250" s="17">
        <f t="shared" si="44"/>
        <v>744.1875</v>
      </c>
      <c r="J250" s="18">
        <f t="shared" si="45"/>
        <v>94.5</v>
      </c>
      <c r="K250" s="23">
        <f t="shared" si="46"/>
        <v>6.377952755905512</v>
      </c>
      <c r="L250" s="39"/>
      <c r="M250" s="3">
        <f t="shared" si="47"/>
        <v>108936.04801919288</v>
      </c>
      <c r="N250" s="7">
        <f t="shared" si="48"/>
        <v>4.84160213418635</v>
      </c>
      <c r="O250" s="1" t="str">
        <f t="shared" si="49"/>
        <v>NO</v>
      </c>
      <c r="P250" s="3">
        <f t="shared" si="50"/>
        <v>0</v>
      </c>
      <c r="Q250" s="3">
        <f t="shared" si="51"/>
        <v>108936.04801919288</v>
      </c>
      <c r="R250" s="45">
        <f t="shared" si="52"/>
        <v>4.84160213418635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55"/>
        <v>0.33</v>
      </c>
      <c r="E251" s="3">
        <f t="shared" si="53"/>
        <v>108936.04801919288</v>
      </c>
      <c r="F251" s="7">
        <f t="shared" si="54"/>
        <v>4.84160213418635</v>
      </c>
      <c r="G251" s="17">
        <f t="shared" si="42"/>
        <v>0</v>
      </c>
      <c r="H251" s="23">
        <f t="shared" si="43"/>
        <v>0</v>
      </c>
      <c r="I251" s="17">
        <f t="shared" si="44"/>
        <v>584.71875</v>
      </c>
      <c r="J251" s="18">
        <f t="shared" si="45"/>
        <v>74.25</v>
      </c>
      <c r="K251" s="23">
        <f t="shared" si="46"/>
        <v>6.377952755905512</v>
      </c>
      <c r="L251" s="39"/>
      <c r="M251" s="3">
        <f t="shared" si="47"/>
        <v>108270.70131643697</v>
      </c>
      <c r="N251" s="7">
        <f t="shared" si="48"/>
        <v>4.812031169619421</v>
      </c>
      <c r="O251" s="1" t="str">
        <f t="shared" si="49"/>
        <v>NO</v>
      </c>
      <c r="P251" s="3">
        <f t="shared" si="50"/>
        <v>0</v>
      </c>
      <c r="Q251" s="3">
        <f t="shared" si="51"/>
        <v>108270.70131643697</v>
      </c>
      <c r="R251" s="45">
        <f t="shared" si="52"/>
        <v>4.812031169619421</v>
      </c>
    </row>
    <row r="252" spans="1:18" ht="12.75">
      <c r="A252" s="24">
        <v>225</v>
      </c>
      <c r="B252" s="1">
        <v>0</v>
      </c>
      <c r="C252" s="7">
        <v>0.45</v>
      </c>
      <c r="D252" s="7">
        <f t="shared" si="55"/>
        <v>0.3375</v>
      </c>
      <c r="E252" s="3">
        <f t="shared" si="53"/>
        <v>108270.70131643697</v>
      </c>
      <c r="F252" s="7">
        <f t="shared" si="54"/>
        <v>4.812031169619421</v>
      </c>
      <c r="G252" s="17">
        <f t="shared" si="42"/>
        <v>0</v>
      </c>
      <c r="H252" s="23">
        <f t="shared" si="43"/>
        <v>0</v>
      </c>
      <c r="I252" s="17">
        <f t="shared" si="44"/>
        <v>598.0078125</v>
      </c>
      <c r="J252" s="18">
        <f t="shared" si="45"/>
        <v>75.9375</v>
      </c>
      <c r="K252" s="23">
        <f t="shared" si="46"/>
        <v>6.377952755905512</v>
      </c>
      <c r="L252" s="39"/>
      <c r="M252" s="3">
        <f t="shared" si="47"/>
        <v>107590.37805118106</v>
      </c>
      <c r="N252" s="7">
        <f t="shared" si="48"/>
        <v>4.781794580052492</v>
      </c>
      <c r="O252" s="1" t="str">
        <f t="shared" si="49"/>
        <v>NO</v>
      </c>
      <c r="P252" s="3">
        <f t="shared" si="50"/>
        <v>0</v>
      </c>
      <c r="Q252" s="3">
        <f t="shared" si="51"/>
        <v>107590.37805118106</v>
      </c>
      <c r="R252" s="45">
        <f t="shared" si="52"/>
        <v>4.781794580052492</v>
      </c>
    </row>
    <row r="253" spans="1:18" ht="12.75">
      <c r="A253" s="24">
        <v>226</v>
      </c>
      <c r="B253" s="1">
        <v>0</v>
      </c>
      <c r="C253" s="7">
        <v>0.42</v>
      </c>
      <c r="D253" s="7">
        <f t="shared" si="55"/>
        <v>0.315</v>
      </c>
      <c r="E253" s="3">
        <f t="shared" si="53"/>
        <v>107590.37805118106</v>
      </c>
      <c r="F253" s="7">
        <f t="shared" si="54"/>
        <v>4.781794580052492</v>
      </c>
      <c r="G253" s="17">
        <f t="shared" si="42"/>
        <v>0</v>
      </c>
      <c r="H253" s="23">
        <f t="shared" si="43"/>
        <v>0</v>
      </c>
      <c r="I253" s="17">
        <f t="shared" si="44"/>
        <v>558.140625</v>
      </c>
      <c r="J253" s="18">
        <f t="shared" si="45"/>
        <v>70.875</v>
      </c>
      <c r="K253" s="23">
        <f t="shared" si="46"/>
        <v>6.377952755905512</v>
      </c>
      <c r="L253" s="39"/>
      <c r="M253" s="3">
        <f t="shared" si="47"/>
        <v>106954.98447342515</v>
      </c>
      <c r="N253" s="7">
        <f t="shared" si="48"/>
        <v>4.753554865485563</v>
      </c>
      <c r="O253" s="1" t="str">
        <f t="shared" si="49"/>
        <v>NO</v>
      </c>
      <c r="P253" s="3">
        <f t="shared" si="50"/>
        <v>0</v>
      </c>
      <c r="Q253" s="3">
        <f t="shared" si="51"/>
        <v>106954.98447342515</v>
      </c>
      <c r="R253" s="45">
        <f t="shared" si="52"/>
        <v>4.753554865485563</v>
      </c>
    </row>
    <row r="254" spans="1:18" ht="12.75">
      <c r="A254" s="24">
        <v>227</v>
      </c>
      <c r="B254" s="1">
        <v>0</v>
      </c>
      <c r="C254" s="7">
        <v>0.48</v>
      </c>
      <c r="D254" s="7">
        <f t="shared" si="55"/>
        <v>0.36</v>
      </c>
      <c r="E254" s="3">
        <f t="shared" si="53"/>
        <v>106954.98447342515</v>
      </c>
      <c r="F254" s="7">
        <f t="shared" si="54"/>
        <v>4.753554865485563</v>
      </c>
      <c r="G254" s="17">
        <f t="shared" si="42"/>
        <v>0</v>
      </c>
      <c r="H254" s="23">
        <f t="shared" si="43"/>
        <v>0</v>
      </c>
      <c r="I254" s="17">
        <f t="shared" si="44"/>
        <v>637.875</v>
      </c>
      <c r="J254" s="18">
        <f t="shared" si="45"/>
        <v>81</v>
      </c>
      <c r="K254" s="23">
        <f t="shared" si="46"/>
        <v>6.377952755905512</v>
      </c>
      <c r="L254" s="39"/>
      <c r="M254" s="3">
        <f t="shared" si="47"/>
        <v>106229.73152066924</v>
      </c>
      <c r="N254" s="7">
        <f t="shared" si="48"/>
        <v>4.721321400918633</v>
      </c>
      <c r="O254" s="1" t="str">
        <f t="shared" si="49"/>
        <v>NO</v>
      </c>
      <c r="P254" s="3">
        <f t="shared" si="50"/>
        <v>0</v>
      </c>
      <c r="Q254" s="3">
        <f t="shared" si="51"/>
        <v>106229.73152066924</v>
      </c>
      <c r="R254" s="45">
        <f t="shared" si="52"/>
        <v>4.721321400918633</v>
      </c>
    </row>
    <row r="255" spans="1:18" ht="12.75">
      <c r="A255" s="24">
        <v>228</v>
      </c>
      <c r="B255" s="1">
        <v>0</v>
      </c>
      <c r="C255" s="7">
        <v>0.45</v>
      </c>
      <c r="D255" s="7">
        <f t="shared" si="55"/>
        <v>0.3375</v>
      </c>
      <c r="E255" s="3">
        <f t="shared" si="53"/>
        <v>106229.73152066924</v>
      </c>
      <c r="F255" s="7">
        <f t="shared" si="54"/>
        <v>4.721321400918633</v>
      </c>
      <c r="G255" s="17">
        <f t="shared" si="42"/>
        <v>0</v>
      </c>
      <c r="H255" s="23">
        <f t="shared" si="43"/>
        <v>0</v>
      </c>
      <c r="I255" s="17">
        <f t="shared" si="44"/>
        <v>598.0078125</v>
      </c>
      <c r="J255" s="18">
        <f t="shared" si="45"/>
        <v>75.9375</v>
      </c>
      <c r="K255" s="23">
        <f t="shared" si="46"/>
        <v>6.377952755905512</v>
      </c>
      <c r="L255" s="39"/>
      <c r="M255" s="3">
        <f t="shared" si="47"/>
        <v>105549.40825541333</v>
      </c>
      <c r="N255" s="7">
        <f t="shared" si="48"/>
        <v>4.691084811351704</v>
      </c>
      <c r="O255" s="1" t="str">
        <f t="shared" si="49"/>
        <v>NO</v>
      </c>
      <c r="P255" s="3">
        <f t="shared" si="50"/>
        <v>0</v>
      </c>
      <c r="Q255" s="3">
        <f t="shared" si="51"/>
        <v>105549.40825541333</v>
      </c>
      <c r="R255" s="45">
        <f t="shared" si="52"/>
        <v>4.691084811351704</v>
      </c>
    </row>
    <row r="256" spans="1:18" ht="12.75">
      <c r="A256" s="24">
        <v>229</v>
      </c>
      <c r="B256" s="1">
        <v>0</v>
      </c>
      <c r="C256" s="7">
        <v>0.35</v>
      </c>
      <c r="D256" s="7">
        <f t="shared" si="55"/>
        <v>0.26249999999999996</v>
      </c>
      <c r="E256" s="3">
        <f t="shared" si="53"/>
        <v>105549.40825541333</v>
      </c>
      <c r="F256" s="7">
        <f t="shared" si="54"/>
        <v>4.691084811351704</v>
      </c>
      <c r="G256" s="17">
        <f t="shared" si="42"/>
        <v>0</v>
      </c>
      <c r="H256" s="23">
        <f t="shared" si="43"/>
        <v>0</v>
      </c>
      <c r="I256" s="17">
        <f t="shared" si="44"/>
        <v>465.11718749999994</v>
      </c>
      <c r="J256" s="18">
        <f t="shared" si="45"/>
        <v>59.06249999999999</v>
      </c>
      <c r="K256" s="23">
        <f t="shared" si="46"/>
        <v>6.377952755905512</v>
      </c>
      <c r="L256" s="39"/>
      <c r="M256" s="3">
        <f t="shared" si="47"/>
        <v>105018.85061515743</v>
      </c>
      <c r="N256" s="7">
        <f t="shared" si="48"/>
        <v>4.667504471784775</v>
      </c>
      <c r="O256" s="1" t="str">
        <f t="shared" si="49"/>
        <v>NO</v>
      </c>
      <c r="P256" s="3">
        <f t="shared" si="50"/>
        <v>0</v>
      </c>
      <c r="Q256" s="3">
        <f t="shared" si="51"/>
        <v>105018.85061515743</v>
      </c>
      <c r="R256" s="45">
        <f t="shared" si="52"/>
        <v>4.667504471784775</v>
      </c>
    </row>
    <row r="257" spans="1:18" ht="12.75">
      <c r="A257" s="24">
        <v>230</v>
      </c>
      <c r="B257" s="1">
        <v>0</v>
      </c>
      <c r="C257" s="7">
        <v>0.49</v>
      </c>
      <c r="D257" s="7">
        <f t="shared" si="55"/>
        <v>0.3675</v>
      </c>
      <c r="E257" s="3">
        <f t="shared" si="53"/>
        <v>105018.85061515743</v>
      </c>
      <c r="F257" s="7">
        <f t="shared" si="54"/>
        <v>4.667504471784775</v>
      </c>
      <c r="G257" s="17">
        <f t="shared" si="42"/>
        <v>0</v>
      </c>
      <c r="H257" s="23">
        <f t="shared" si="43"/>
        <v>0</v>
      </c>
      <c r="I257" s="17">
        <f t="shared" si="44"/>
        <v>651.1640625</v>
      </c>
      <c r="J257" s="18">
        <f t="shared" si="45"/>
        <v>82.6875</v>
      </c>
      <c r="K257" s="23">
        <f t="shared" si="46"/>
        <v>6.377952755905512</v>
      </c>
      <c r="L257" s="39"/>
      <c r="M257" s="3">
        <f t="shared" si="47"/>
        <v>104278.62109990152</v>
      </c>
      <c r="N257" s="7">
        <f t="shared" si="48"/>
        <v>4.6346053822178455</v>
      </c>
      <c r="O257" s="1" t="str">
        <f t="shared" si="49"/>
        <v>NO</v>
      </c>
      <c r="P257" s="3">
        <f t="shared" si="50"/>
        <v>0</v>
      </c>
      <c r="Q257" s="3">
        <f t="shared" si="51"/>
        <v>104278.62109990152</v>
      </c>
      <c r="R257" s="45">
        <f t="shared" si="52"/>
        <v>4.6346053822178455</v>
      </c>
    </row>
    <row r="258" spans="1:18" ht="12.75">
      <c r="A258" s="24">
        <v>231</v>
      </c>
      <c r="B258" s="1">
        <v>0</v>
      </c>
      <c r="C258" s="7">
        <v>0.38</v>
      </c>
      <c r="D258" s="7">
        <f t="shared" si="55"/>
        <v>0.28500000000000003</v>
      </c>
      <c r="E258" s="3">
        <f t="shared" si="53"/>
        <v>104278.62109990152</v>
      </c>
      <c r="F258" s="7">
        <f t="shared" si="54"/>
        <v>4.6346053822178455</v>
      </c>
      <c r="G258" s="17">
        <f t="shared" si="42"/>
        <v>0</v>
      </c>
      <c r="H258" s="23">
        <f t="shared" si="43"/>
        <v>0</v>
      </c>
      <c r="I258" s="17">
        <f t="shared" si="44"/>
        <v>504.98437500000006</v>
      </c>
      <c r="J258" s="18">
        <f t="shared" si="45"/>
        <v>64.12500000000001</v>
      </c>
      <c r="K258" s="23">
        <f t="shared" si="46"/>
        <v>6.377952755905512</v>
      </c>
      <c r="L258" s="39"/>
      <c r="M258" s="3">
        <f t="shared" si="47"/>
        <v>103703.13377214561</v>
      </c>
      <c r="N258" s="7">
        <f t="shared" si="48"/>
        <v>4.609028167650916</v>
      </c>
      <c r="O258" s="1" t="str">
        <f t="shared" si="49"/>
        <v>NO</v>
      </c>
      <c r="P258" s="3">
        <f t="shared" si="50"/>
        <v>0</v>
      </c>
      <c r="Q258" s="3">
        <f t="shared" si="51"/>
        <v>103703.13377214561</v>
      </c>
      <c r="R258" s="45">
        <f t="shared" si="52"/>
        <v>4.609028167650916</v>
      </c>
    </row>
    <row r="259" spans="1:18" ht="12.75">
      <c r="A259" s="24">
        <v>232</v>
      </c>
      <c r="B259" s="1">
        <v>0.21</v>
      </c>
      <c r="C259" s="7">
        <v>0.48</v>
      </c>
      <c r="D259" s="7">
        <f t="shared" si="55"/>
        <v>0.36</v>
      </c>
      <c r="E259" s="3">
        <f t="shared" si="53"/>
        <v>103703.13377214561</v>
      </c>
      <c r="F259" s="7">
        <f t="shared" si="54"/>
        <v>4.609028167650916</v>
      </c>
      <c r="G259" s="17">
        <f t="shared" si="42"/>
        <v>393.75</v>
      </c>
      <c r="H259" s="23">
        <f t="shared" si="43"/>
        <v>12577.95</v>
      </c>
      <c r="I259" s="17">
        <f t="shared" si="44"/>
        <v>637.875</v>
      </c>
      <c r="J259" s="18">
        <f t="shared" si="45"/>
        <v>81</v>
      </c>
      <c r="K259" s="23">
        <f t="shared" si="46"/>
        <v>6.377952755905512</v>
      </c>
      <c r="L259" s="39"/>
      <c r="M259" s="3">
        <f t="shared" si="47"/>
        <v>115949.5808193897</v>
      </c>
      <c r="N259" s="7">
        <f t="shared" si="48"/>
        <v>5.1533147030839865</v>
      </c>
      <c r="O259" s="1" t="str">
        <f t="shared" si="49"/>
        <v>YES</v>
      </c>
      <c r="P259" s="3">
        <f t="shared" si="50"/>
        <v>0</v>
      </c>
      <c r="Q259" s="3">
        <f t="shared" si="51"/>
        <v>115949.5808193897</v>
      </c>
      <c r="R259" s="45">
        <f t="shared" si="52"/>
        <v>5.1533147030839865</v>
      </c>
    </row>
    <row r="260" spans="1:18" ht="12.75">
      <c r="A260" s="24">
        <v>233</v>
      </c>
      <c r="B260" s="1">
        <v>0.07</v>
      </c>
      <c r="C260" s="7">
        <v>0.32</v>
      </c>
      <c r="D260" s="7">
        <f t="shared" si="55"/>
        <v>0.24</v>
      </c>
      <c r="E260" s="3">
        <f t="shared" si="53"/>
        <v>115949.5808193897</v>
      </c>
      <c r="F260" s="7">
        <f t="shared" si="54"/>
        <v>5.1533147030839865</v>
      </c>
      <c r="G260" s="17">
        <f t="shared" si="42"/>
        <v>131.25000000000003</v>
      </c>
      <c r="H260" s="23">
        <f t="shared" si="43"/>
        <v>4192.650000000001</v>
      </c>
      <c r="I260" s="17">
        <f t="shared" si="44"/>
        <v>425.25</v>
      </c>
      <c r="J260" s="18">
        <f t="shared" si="45"/>
        <v>54</v>
      </c>
      <c r="K260" s="23">
        <f t="shared" si="46"/>
        <v>6.377952755905512</v>
      </c>
      <c r="L260" s="39"/>
      <c r="M260" s="3">
        <f t="shared" si="47"/>
        <v>119787.85286663378</v>
      </c>
      <c r="N260" s="7">
        <f t="shared" si="48"/>
        <v>5.32390457185039</v>
      </c>
      <c r="O260" s="1" t="str">
        <f t="shared" si="49"/>
        <v>YES</v>
      </c>
      <c r="P260" s="3">
        <f t="shared" si="50"/>
        <v>0</v>
      </c>
      <c r="Q260" s="3">
        <f t="shared" si="51"/>
        <v>119787.85286663378</v>
      </c>
      <c r="R260" s="45">
        <f t="shared" si="52"/>
        <v>5.32390457185039</v>
      </c>
    </row>
    <row r="261" spans="1:18" ht="12.75">
      <c r="A261" s="24">
        <v>234</v>
      </c>
      <c r="B261" s="1">
        <v>0</v>
      </c>
      <c r="C261" s="7">
        <v>0.18</v>
      </c>
      <c r="D261" s="7">
        <f t="shared" si="55"/>
        <v>0.135</v>
      </c>
      <c r="E261" s="3">
        <f t="shared" si="53"/>
        <v>119787.85286663378</v>
      </c>
      <c r="F261" s="7">
        <f t="shared" si="54"/>
        <v>5.32390457185039</v>
      </c>
      <c r="G261" s="17">
        <f t="shared" si="42"/>
        <v>0</v>
      </c>
      <c r="H261" s="23">
        <f t="shared" si="43"/>
        <v>0</v>
      </c>
      <c r="I261" s="17">
        <f t="shared" si="44"/>
        <v>239.203125</v>
      </c>
      <c r="J261" s="18">
        <f t="shared" si="45"/>
        <v>30.375</v>
      </c>
      <c r="K261" s="23">
        <f t="shared" si="46"/>
        <v>6.377952755905512</v>
      </c>
      <c r="L261" s="39"/>
      <c r="M261" s="3">
        <f t="shared" si="47"/>
        <v>119511.89678887787</v>
      </c>
      <c r="N261" s="7">
        <f t="shared" si="48"/>
        <v>5.311639857283461</v>
      </c>
      <c r="O261" s="1" t="str">
        <f t="shared" si="49"/>
        <v>YES</v>
      </c>
      <c r="P261" s="3">
        <f t="shared" si="50"/>
        <v>0</v>
      </c>
      <c r="Q261" s="3">
        <f t="shared" si="51"/>
        <v>119511.89678887787</v>
      </c>
      <c r="R261" s="45">
        <f t="shared" si="52"/>
        <v>5.311639857283461</v>
      </c>
    </row>
    <row r="262" spans="1:18" ht="12.75">
      <c r="A262" s="24">
        <v>235</v>
      </c>
      <c r="B262" s="1">
        <v>0</v>
      </c>
      <c r="C262" s="7">
        <v>0.37</v>
      </c>
      <c r="D262" s="7">
        <f t="shared" si="55"/>
        <v>0.27749999999999997</v>
      </c>
      <c r="E262" s="3">
        <f t="shared" si="53"/>
        <v>119511.89678887787</v>
      </c>
      <c r="F262" s="7">
        <f t="shared" si="54"/>
        <v>5.311639857283461</v>
      </c>
      <c r="G262" s="17">
        <f t="shared" si="42"/>
        <v>0</v>
      </c>
      <c r="H262" s="23">
        <f t="shared" si="43"/>
        <v>0</v>
      </c>
      <c r="I262" s="17">
        <f t="shared" si="44"/>
        <v>491.69531249999994</v>
      </c>
      <c r="J262" s="18">
        <f t="shared" si="45"/>
        <v>62.43749999999999</v>
      </c>
      <c r="K262" s="23">
        <f t="shared" si="46"/>
        <v>6.377952755905512</v>
      </c>
      <c r="L262" s="39"/>
      <c r="M262" s="3">
        <f t="shared" si="47"/>
        <v>118951.38602362196</v>
      </c>
      <c r="N262" s="7">
        <f t="shared" si="48"/>
        <v>5.286728267716532</v>
      </c>
      <c r="O262" s="1" t="str">
        <f t="shared" si="49"/>
        <v>YES</v>
      </c>
      <c r="P262" s="3">
        <f t="shared" si="50"/>
        <v>0</v>
      </c>
      <c r="Q262" s="3">
        <f t="shared" si="51"/>
        <v>118951.38602362196</v>
      </c>
      <c r="R262" s="45">
        <f t="shared" si="52"/>
        <v>5.286728267716532</v>
      </c>
    </row>
    <row r="263" spans="1:18" ht="12.75">
      <c r="A263" s="24">
        <v>236</v>
      </c>
      <c r="B263" s="1">
        <v>0</v>
      </c>
      <c r="C263" s="7">
        <v>0.35</v>
      </c>
      <c r="D263" s="7">
        <f t="shared" si="55"/>
        <v>0.26249999999999996</v>
      </c>
      <c r="E263" s="3">
        <f t="shared" si="53"/>
        <v>118951.38602362196</v>
      </c>
      <c r="F263" s="7">
        <f t="shared" si="54"/>
        <v>5.286728267716532</v>
      </c>
      <c r="G263" s="17">
        <f t="shared" si="42"/>
        <v>0</v>
      </c>
      <c r="H263" s="23">
        <f t="shared" si="43"/>
        <v>0</v>
      </c>
      <c r="I263" s="17">
        <f t="shared" si="44"/>
        <v>465.11718749999994</v>
      </c>
      <c r="J263" s="18">
        <f t="shared" si="45"/>
        <v>59.06249999999999</v>
      </c>
      <c r="K263" s="23">
        <f t="shared" si="46"/>
        <v>6.377952755905512</v>
      </c>
      <c r="L263" s="39"/>
      <c r="M263" s="3">
        <f t="shared" si="47"/>
        <v>118420.82838336605</v>
      </c>
      <c r="N263" s="7">
        <f t="shared" si="48"/>
        <v>5.2631479281496025</v>
      </c>
      <c r="O263" s="1" t="str">
        <f t="shared" si="49"/>
        <v>YES</v>
      </c>
      <c r="P263" s="3">
        <f t="shared" si="50"/>
        <v>0</v>
      </c>
      <c r="Q263" s="3">
        <f t="shared" si="51"/>
        <v>118420.82838336605</v>
      </c>
      <c r="R263" s="45">
        <f t="shared" si="52"/>
        <v>5.2631479281496025</v>
      </c>
    </row>
    <row r="264" spans="1:18" ht="12.75">
      <c r="A264" s="24">
        <v>237</v>
      </c>
      <c r="B264" s="1">
        <v>0</v>
      </c>
      <c r="C264" s="7">
        <v>0.31</v>
      </c>
      <c r="D264" s="7">
        <f t="shared" si="55"/>
        <v>0.23249999999999998</v>
      </c>
      <c r="E264" s="3">
        <f t="shared" si="53"/>
        <v>118420.82838336605</v>
      </c>
      <c r="F264" s="7">
        <f t="shared" si="54"/>
        <v>5.2631479281496025</v>
      </c>
      <c r="G264" s="17">
        <f t="shared" si="42"/>
        <v>0</v>
      </c>
      <c r="H264" s="23">
        <f t="shared" si="43"/>
        <v>0</v>
      </c>
      <c r="I264" s="17">
        <f t="shared" si="44"/>
        <v>411.9609375</v>
      </c>
      <c r="J264" s="18">
        <f t="shared" si="45"/>
        <v>52.3125</v>
      </c>
      <c r="K264" s="23">
        <f t="shared" si="46"/>
        <v>6.377952755905512</v>
      </c>
      <c r="L264" s="39"/>
      <c r="M264" s="3">
        <f t="shared" si="47"/>
        <v>117950.17699311014</v>
      </c>
      <c r="N264" s="7">
        <f t="shared" si="48"/>
        <v>5.242230088582673</v>
      </c>
      <c r="O264" s="1" t="str">
        <f t="shared" si="49"/>
        <v>YES</v>
      </c>
      <c r="P264" s="3">
        <f t="shared" si="50"/>
        <v>0</v>
      </c>
      <c r="Q264" s="3">
        <f t="shared" si="51"/>
        <v>117950.17699311014</v>
      </c>
      <c r="R264" s="45">
        <f t="shared" si="52"/>
        <v>5.242230088582673</v>
      </c>
    </row>
    <row r="265" spans="1:18" ht="12.75">
      <c r="A265" s="24">
        <v>238</v>
      </c>
      <c r="B265" s="1">
        <v>0</v>
      </c>
      <c r="C265" s="7">
        <v>0.3</v>
      </c>
      <c r="D265" s="7">
        <f t="shared" si="55"/>
        <v>0.22499999999999998</v>
      </c>
      <c r="E265" s="3">
        <f t="shared" si="53"/>
        <v>117950.17699311014</v>
      </c>
      <c r="F265" s="7">
        <f t="shared" si="54"/>
        <v>5.242230088582673</v>
      </c>
      <c r="G265" s="17">
        <f t="shared" si="42"/>
        <v>0</v>
      </c>
      <c r="H265" s="23">
        <f t="shared" si="43"/>
        <v>0</v>
      </c>
      <c r="I265" s="17">
        <f t="shared" si="44"/>
        <v>398.671875</v>
      </c>
      <c r="J265" s="18">
        <f t="shared" si="45"/>
        <v>50.62499999999999</v>
      </c>
      <c r="K265" s="23">
        <f t="shared" si="46"/>
        <v>6.377952755905512</v>
      </c>
      <c r="L265" s="39"/>
      <c r="M265" s="3">
        <f t="shared" si="47"/>
        <v>117494.50216535424</v>
      </c>
      <c r="N265" s="7">
        <f t="shared" si="48"/>
        <v>5.221977874015744</v>
      </c>
      <c r="O265" s="1" t="str">
        <f t="shared" si="49"/>
        <v>YES</v>
      </c>
      <c r="P265" s="3">
        <f t="shared" si="50"/>
        <v>0</v>
      </c>
      <c r="Q265" s="3">
        <f t="shared" si="51"/>
        <v>117494.50216535424</v>
      </c>
      <c r="R265" s="45">
        <f t="shared" si="52"/>
        <v>5.221977874015744</v>
      </c>
    </row>
    <row r="266" spans="1:18" ht="12.75">
      <c r="A266" s="24">
        <v>239</v>
      </c>
      <c r="B266" s="1">
        <v>0</v>
      </c>
      <c r="C266" s="7">
        <v>0.4</v>
      </c>
      <c r="D266" s="7">
        <f t="shared" si="55"/>
        <v>0.30000000000000004</v>
      </c>
      <c r="E266" s="3">
        <f t="shared" si="53"/>
        <v>117494.50216535424</v>
      </c>
      <c r="F266" s="7">
        <f t="shared" si="54"/>
        <v>5.221977874015744</v>
      </c>
      <c r="G266" s="17">
        <f t="shared" si="42"/>
        <v>0</v>
      </c>
      <c r="H266" s="23">
        <f t="shared" si="43"/>
        <v>0</v>
      </c>
      <c r="I266" s="17">
        <f t="shared" si="44"/>
        <v>531.5625000000001</v>
      </c>
      <c r="J266" s="18">
        <f t="shared" si="45"/>
        <v>67.50000000000001</v>
      </c>
      <c r="K266" s="23">
        <f t="shared" si="46"/>
        <v>6.377952755905512</v>
      </c>
      <c r="L266" s="39"/>
      <c r="M266" s="3">
        <f t="shared" si="47"/>
        <v>116889.06171259833</v>
      </c>
      <c r="N266" s="7">
        <f t="shared" si="48"/>
        <v>5.195069409448815</v>
      </c>
      <c r="O266" s="1" t="str">
        <f t="shared" si="49"/>
        <v>YES</v>
      </c>
      <c r="P266" s="3">
        <f t="shared" si="50"/>
        <v>0</v>
      </c>
      <c r="Q266" s="3">
        <f t="shared" si="51"/>
        <v>116889.06171259833</v>
      </c>
      <c r="R266" s="45">
        <f t="shared" si="52"/>
        <v>5.195069409448815</v>
      </c>
    </row>
    <row r="267" spans="1:18" ht="12.75">
      <c r="A267" s="24">
        <v>240</v>
      </c>
      <c r="B267" s="1">
        <v>0.81</v>
      </c>
      <c r="C267" s="7">
        <v>0.02</v>
      </c>
      <c r="D267" s="7">
        <f t="shared" si="55"/>
        <v>0.015</v>
      </c>
      <c r="E267" s="3">
        <f t="shared" si="53"/>
        <v>116889.06171259833</v>
      </c>
      <c r="F267" s="7">
        <f t="shared" si="54"/>
        <v>5.195069409448815</v>
      </c>
      <c r="G267" s="17">
        <f t="shared" si="42"/>
        <v>1518.75</v>
      </c>
      <c r="H267" s="23">
        <f t="shared" si="43"/>
        <v>48514.950000000004</v>
      </c>
      <c r="I267" s="17">
        <f t="shared" si="44"/>
        <v>26.578125</v>
      </c>
      <c r="J267" s="18">
        <f t="shared" si="45"/>
        <v>3.375</v>
      </c>
      <c r="K267" s="23">
        <f t="shared" si="46"/>
        <v>6.377952755905512</v>
      </c>
      <c r="L267" s="39"/>
      <c r="M267" s="3">
        <f t="shared" si="47"/>
        <v>136125</v>
      </c>
      <c r="N267" s="7">
        <f t="shared" si="48"/>
        <v>6.05</v>
      </c>
      <c r="O267" s="1" t="str">
        <f t="shared" si="49"/>
        <v>YES</v>
      </c>
      <c r="P267" s="3">
        <f t="shared" si="50"/>
        <v>0</v>
      </c>
      <c r="Q267" s="3">
        <f t="shared" si="51"/>
        <v>136125</v>
      </c>
      <c r="R267" s="45">
        <f t="shared" si="52"/>
        <v>6.05</v>
      </c>
    </row>
    <row r="268" spans="1:18" ht="12.75">
      <c r="A268" s="24">
        <v>241</v>
      </c>
      <c r="B268" s="1">
        <v>0</v>
      </c>
      <c r="C268" s="7">
        <v>0.24</v>
      </c>
      <c r="D268" s="7">
        <f t="shared" si="55"/>
        <v>0.18</v>
      </c>
      <c r="E268" s="3">
        <f t="shared" si="53"/>
        <v>136125</v>
      </c>
      <c r="F268" s="7">
        <f t="shared" si="54"/>
        <v>6.05</v>
      </c>
      <c r="G268" s="17">
        <f t="shared" si="42"/>
        <v>0</v>
      </c>
      <c r="H268" s="23">
        <f t="shared" si="43"/>
        <v>0</v>
      </c>
      <c r="I268" s="17">
        <f t="shared" si="44"/>
        <v>318.9375</v>
      </c>
      <c r="J268" s="18">
        <f t="shared" si="45"/>
        <v>40.5</v>
      </c>
      <c r="K268" s="23">
        <f t="shared" si="46"/>
        <v>6.377952755905512</v>
      </c>
      <c r="L268" s="39"/>
      <c r="M268" s="3">
        <f t="shared" si="47"/>
        <v>135759.1845472441</v>
      </c>
      <c r="N268" s="7">
        <f t="shared" si="48"/>
        <v>6.033741535433071</v>
      </c>
      <c r="O268" s="1" t="str">
        <f t="shared" si="49"/>
        <v>YES</v>
      </c>
      <c r="P268" s="3">
        <f t="shared" si="50"/>
        <v>0</v>
      </c>
      <c r="Q268" s="3">
        <f t="shared" si="51"/>
        <v>135759.1845472441</v>
      </c>
      <c r="R268" s="45">
        <f t="shared" si="52"/>
        <v>6.033741535433071</v>
      </c>
    </row>
    <row r="269" spans="1:18" ht="12.75">
      <c r="A269" s="24">
        <v>242</v>
      </c>
      <c r="B269" s="1">
        <v>0</v>
      </c>
      <c r="C269" s="7">
        <v>0.34</v>
      </c>
      <c r="D269" s="7">
        <f t="shared" si="55"/>
        <v>0.255</v>
      </c>
      <c r="E269" s="3">
        <f t="shared" si="53"/>
        <v>135759.1845472441</v>
      </c>
      <c r="F269" s="7">
        <f t="shared" si="54"/>
        <v>6.033741535433071</v>
      </c>
      <c r="G269" s="17">
        <f t="shared" si="42"/>
        <v>0</v>
      </c>
      <c r="H269" s="23">
        <f t="shared" si="43"/>
        <v>0</v>
      </c>
      <c r="I269" s="17">
        <f t="shared" si="44"/>
        <v>451.828125</v>
      </c>
      <c r="J269" s="18">
        <f t="shared" si="45"/>
        <v>57.375</v>
      </c>
      <c r="K269" s="23">
        <f t="shared" si="46"/>
        <v>6.377952755905512</v>
      </c>
      <c r="L269" s="39"/>
      <c r="M269" s="3">
        <f t="shared" si="47"/>
        <v>135243.6034694882</v>
      </c>
      <c r="N269" s="7">
        <f t="shared" si="48"/>
        <v>6.010826820866143</v>
      </c>
      <c r="O269" s="1" t="str">
        <f t="shared" si="49"/>
        <v>YES</v>
      </c>
      <c r="P269" s="3">
        <f t="shared" si="50"/>
        <v>0</v>
      </c>
      <c r="Q269" s="3">
        <f t="shared" si="51"/>
        <v>135243.6034694882</v>
      </c>
      <c r="R269" s="45">
        <f t="shared" si="52"/>
        <v>6.010826820866143</v>
      </c>
    </row>
    <row r="270" spans="1:18" ht="12.75">
      <c r="A270" s="24">
        <v>243</v>
      </c>
      <c r="B270" s="1">
        <v>0</v>
      </c>
      <c r="C270" s="7">
        <v>0.38</v>
      </c>
      <c r="D270" s="7">
        <f t="shared" si="55"/>
        <v>0.28500000000000003</v>
      </c>
      <c r="E270" s="3">
        <f t="shared" si="53"/>
        <v>135243.6034694882</v>
      </c>
      <c r="F270" s="7">
        <f t="shared" si="54"/>
        <v>6.010826820866143</v>
      </c>
      <c r="G270" s="17">
        <f t="shared" si="42"/>
        <v>0</v>
      </c>
      <c r="H270" s="23">
        <f t="shared" si="43"/>
        <v>0</v>
      </c>
      <c r="I270" s="17">
        <f t="shared" si="44"/>
        <v>504.98437500000006</v>
      </c>
      <c r="J270" s="18">
        <f t="shared" si="45"/>
        <v>64.12500000000001</v>
      </c>
      <c r="K270" s="23">
        <f t="shared" si="46"/>
        <v>6.377952755905512</v>
      </c>
      <c r="L270" s="39"/>
      <c r="M270" s="3">
        <f t="shared" si="47"/>
        <v>134668.11614173232</v>
      </c>
      <c r="N270" s="7">
        <f t="shared" si="48"/>
        <v>5.985249606299214</v>
      </c>
      <c r="O270" s="1" t="str">
        <f t="shared" si="49"/>
        <v>YES</v>
      </c>
      <c r="P270" s="3">
        <f t="shared" si="50"/>
        <v>0</v>
      </c>
      <c r="Q270" s="3">
        <f t="shared" si="51"/>
        <v>134668.11614173232</v>
      </c>
      <c r="R270" s="45">
        <f t="shared" si="52"/>
        <v>5.985249606299214</v>
      </c>
    </row>
    <row r="271" spans="1:18" ht="12.75">
      <c r="A271" s="24">
        <v>244</v>
      </c>
      <c r="B271" s="1">
        <v>0.12</v>
      </c>
      <c r="C271" s="7">
        <v>0.39</v>
      </c>
      <c r="D271" s="7">
        <f t="shared" si="55"/>
        <v>0.2925</v>
      </c>
      <c r="E271" s="3">
        <f t="shared" si="53"/>
        <v>134668.11614173232</v>
      </c>
      <c r="F271" s="7">
        <f t="shared" si="54"/>
        <v>5.985249606299214</v>
      </c>
      <c r="G271" s="17">
        <f t="shared" si="42"/>
        <v>225</v>
      </c>
      <c r="H271" s="23">
        <f t="shared" si="43"/>
        <v>7187.4</v>
      </c>
      <c r="I271" s="17">
        <f t="shared" si="44"/>
        <v>518.2734375</v>
      </c>
      <c r="J271" s="18">
        <f t="shared" si="45"/>
        <v>65.8125</v>
      </c>
      <c r="K271" s="23">
        <f t="shared" si="46"/>
        <v>6.377952755905512</v>
      </c>
      <c r="L271" s="39"/>
      <c r="M271" s="3">
        <f t="shared" si="47"/>
        <v>136125</v>
      </c>
      <c r="N271" s="7">
        <f t="shared" si="48"/>
        <v>6.05</v>
      </c>
      <c r="O271" s="1" t="str">
        <f t="shared" si="49"/>
        <v>YES</v>
      </c>
      <c r="P271" s="3">
        <f t="shared" si="50"/>
        <v>0</v>
      </c>
      <c r="Q271" s="3">
        <f t="shared" si="51"/>
        <v>136125</v>
      </c>
      <c r="R271" s="45">
        <f t="shared" si="52"/>
        <v>6.05</v>
      </c>
    </row>
    <row r="272" spans="1:18" ht="12.75">
      <c r="A272" s="24">
        <v>245</v>
      </c>
      <c r="B272" s="1">
        <v>0</v>
      </c>
      <c r="C272" s="7">
        <v>0.29</v>
      </c>
      <c r="D272" s="7">
        <f t="shared" si="55"/>
        <v>0.21749999999999997</v>
      </c>
      <c r="E272" s="3">
        <f t="shared" si="53"/>
        <v>136125</v>
      </c>
      <c r="F272" s="7">
        <f t="shared" si="54"/>
        <v>6.05</v>
      </c>
      <c r="G272" s="17">
        <f t="shared" si="42"/>
        <v>0</v>
      </c>
      <c r="H272" s="23">
        <f t="shared" si="43"/>
        <v>0</v>
      </c>
      <c r="I272" s="17">
        <f t="shared" si="44"/>
        <v>385.38281249999994</v>
      </c>
      <c r="J272" s="18">
        <f t="shared" si="45"/>
        <v>48.93749999999999</v>
      </c>
      <c r="K272" s="23">
        <f t="shared" si="46"/>
        <v>6.377952755905512</v>
      </c>
      <c r="L272" s="39"/>
      <c r="M272" s="3">
        <f t="shared" si="47"/>
        <v>135684.3017347441</v>
      </c>
      <c r="N272" s="7">
        <f t="shared" si="48"/>
        <v>6.030413410433072</v>
      </c>
      <c r="O272" s="1" t="str">
        <f t="shared" si="49"/>
        <v>YES</v>
      </c>
      <c r="P272" s="3">
        <f t="shared" si="50"/>
        <v>0</v>
      </c>
      <c r="Q272" s="3">
        <f t="shared" si="51"/>
        <v>135684.3017347441</v>
      </c>
      <c r="R272" s="45">
        <f t="shared" si="52"/>
        <v>6.030413410433072</v>
      </c>
    </row>
    <row r="273" spans="1:18" ht="12.75">
      <c r="A273" s="24">
        <v>246</v>
      </c>
      <c r="B273" s="1">
        <v>0</v>
      </c>
      <c r="C273" s="7">
        <v>0.22</v>
      </c>
      <c r="D273" s="7">
        <f t="shared" si="55"/>
        <v>0.165</v>
      </c>
      <c r="E273" s="3">
        <f t="shared" si="53"/>
        <v>135684.3017347441</v>
      </c>
      <c r="F273" s="7">
        <f t="shared" si="54"/>
        <v>6.030413410433072</v>
      </c>
      <c r="G273" s="17">
        <f t="shared" si="42"/>
        <v>0</v>
      </c>
      <c r="H273" s="23">
        <f t="shared" si="43"/>
        <v>0</v>
      </c>
      <c r="I273" s="17">
        <f t="shared" si="44"/>
        <v>292.359375</v>
      </c>
      <c r="J273" s="18">
        <f t="shared" si="45"/>
        <v>37.125</v>
      </c>
      <c r="K273" s="23">
        <f t="shared" si="46"/>
        <v>6.377952755905512</v>
      </c>
      <c r="L273" s="39"/>
      <c r="M273" s="3">
        <f t="shared" si="47"/>
        <v>135348.4394069882</v>
      </c>
      <c r="N273" s="7">
        <f t="shared" si="48"/>
        <v>6.015486195866143</v>
      </c>
      <c r="O273" s="1" t="str">
        <f t="shared" si="49"/>
        <v>YES</v>
      </c>
      <c r="P273" s="3">
        <f t="shared" si="50"/>
        <v>0</v>
      </c>
      <c r="Q273" s="3">
        <f t="shared" si="51"/>
        <v>135348.4394069882</v>
      </c>
      <c r="R273" s="45">
        <f t="shared" si="52"/>
        <v>6.015486195866143</v>
      </c>
    </row>
    <row r="274" spans="1:18" ht="12.75">
      <c r="A274" s="24">
        <v>247</v>
      </c>
      <c r="B274" s="1">
        <v>0.09</v>
      </c>
      <c r="C274" s="7">
        <v>0.27</v>
      </c>
      <c r="D274" s="7">
        <f t="shared" si="55"/>
        <v>0.2025</v>
      </c>
      <c r="E274" s="3">
        <f t="shared" si="53"/>
        <v>135348.4394069882</v>
      </c>
      <c r="F274" s="7">
        <f t="shared" si="54"/>
        <v>6.015486195866143</v>
      </c>
      <c r="G274" s="17">
        <f t="shared" si="42"/>
        <v>168.75</v>
      </c>
      <c r="H274" s="23">
        <f t="shared" si="43"/>
        <v>5390.55</v>
      </c>
      <c r="I274" s="17">
        <f t="shared" si="44"/>
        <v>358.8046875</v>
      </c>
      <c r="J274" s="18">
        <f t="shared" si="45"/>
        <v>45.5625</v>
      </c>
      <c r="K274" s="23">
        <f t="shared" si="46"/>
        <v>6.377952755905512</v>
      </c>
      <c r="L274" s="39"/>
      <c r="M274" s="3">
        <f t="shared" si="47"/>
        <v>136125</v>
      </c>
      <c r="N274" s="7">
        <f t="shared" si="48"/>
        <v>6.05</v>
      </c>
      <c r="O274" s="1" t="str">
        <f t="shared" si="49"/>
        <v>YES</v>
      </c>
      <c r="P274" s="3">
        <f t="shared" si="50"/>
        <v>0</v>
      </c>
      <c r="Q274" s="3">
        <f t="shared" si="51"/>
        <v>136125</v>
      </c>
      <c r="R274" s="45">
        <f t="shared" si="52"/>
        <v>6.05</v>
      </c>
    </row>
    <row r="275" spans="1:18" ht="12.75">
      <c r="A275" s="24">
        <v>248</v>
      </c>
      <c r="B275" s="1">
        <v>0</v>
      </c>
      <c r="C275" s="7">
        <v>0.19</v>
      </c>
      <c r="D275" s="7">
        <f t="shared" si="55"/>
        <v>0.14250000000000002</v>
      </c>
      <c r="E275" s="3">
        <f t="shared" si="53"/>
        <v>136125</v>
      </c>
      <c r="F275" s="7">
        <f t="shared" si="54"/>
        <v>6.05</v>
      </c>
      <c r="G275" s="17">
        <f t="shared" si="42"/>
        <v>0</v>
      </c>
      <c r="H275" s="23">
        <f t="shared" si="43"/>
        <v>0</v>
      </c>
      <c r="I275" s="17">
        <f t="shared" si="44"/>
        <v>252.49218750000003</v>
      </c>
      <c r="J275" s="18">
        <f t="shared" si="45"/>
        <v>32.06250000000001</v>
      </c>
      <c r="K275" s="23">
        <f t="shared" si="46"/>
        <v>6.377952755905512</v>
      </c>
      <c r="L275" s="39"/>
      <c r="M275" s="3">
        <f t="shared" si="47"/>
        <v>135834.0673597441</v>
      </c>
      <c r="N275" s="7">
        <f t="shared" si="48"/>
        <v>6.037069660433072</v>
      </c>
      <c r="O275" s="1" t="str">
        <f t="shared" si="49"/>
        <v>YES</v>
      </c>
      <c r="P275" s="3">
        <f t="shared" si="50"/>
        <v>0</v>
      </c>
      <c r="Q275" s="3">
        <f t="shared" si="51"/>
        <v>135834.0673597441</v>
      </c>
      <c r="R275" s="45">
        <f t="shared" si="52"/>
        <v>6.037069660433072</v>
      </c>
    </row>
    <row r="276" spans="1:18" ht="12.75">
      <c r="A276" s="24">
        <v>249</v>
      </c>
      <c r="B276" s="1">
        <v>0</v>
      </c>
      <c r="C276" s="7">
        <v>0.25</v>
      </c>
      <c r="D276" s="7">
        <f t="shared" si="55"/>
        <v>0.1875</v>
      </c>
      <c r="E276" s="3">
        <f t="shared" si="53"/>
        <v>135834.0673597441</v>
      </c>
      <c r="F276" s="7">
        <f t="shared" si="54"/>
        <v>6.037069660433072</v>
      </c>
      <c r="G276" s="17">
        <f t="shared" si="42"/>
        <v>0</v>
      </c>
      <c r="H276" s="23">
        <f t="shared" si="43"/>
        <v>0</v>
      </c>
      <c r="I276" s="17">
        <f t="shared" si="44"/>
        <v>332.2265625</v>
      </c>
      <c r="J276" s="18">
        <f t="shared" si="45"/>
        <v>42.1875</v>
      </c>
      <c r="K276" s="23">
        <f t="shared" si="46"/>
        <v>6.377952755905512</v>
      </c>
      <c r="L276" s="39"/>
      <c r="M276" s="3">
        <f t="shared" si="47"/>
        <v>135453.2753444882</v>
      </c>
      <c r="N276" s="7">
        <f t="shared" si="48"/>
        <v>6.020145570866143</v>
      </c>
      <c r="O276" s="1" t="str">
        <f t="shared" si="49"/>
        <v>YES</v>
      </c>
      <c r="P276" s="3">
        <f t="shared" si="50"/>
        <v>0</v>
      </c>
      <c r="Q276" s="3">
        <f t="shared" si="51"/>
        <v>135453.2753444882</v>
      </c>
      <c r="R276" s="45">
        <f t="shared" si="52"/>
        <v>6.020145570866143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55"/>
        <v>0.195</v>
      </c>
      <c r="E277" s="3">
        <f t="shared" si="53"/>
        <v>135453.2753444882</v>
      </c>
      <c r="F277" s="7">
        <f t="shared" si="54"/>
        <v>6.020145570866143</v>
      </c>
      <c r="G277" s="17">
        <f t="shared" si="42"/>
        <v>0</v>
      </c>
      <c r="H277" s="23">
        <f t="shared" si="43"/>
        <v>0</v>
      </c>
      <c r="I277" s="17">
        <f t="shared" si="44"/>
        <v>345.515625</v>
      </c>
      <c r="J277" s="18">
        <f t="shared" si="45"/>
        <v>43.875</v>
      </c>
      <c r="K277" s="23">
        <f t="shared" si="46"/>
        <v>6.377952755905512</v>
      </c>
      <c r="L277" s="39"/>
      <c r="M277" s="3">
        <f t="shared" si="47"/>
        <v>135057.50676673232</v>
      </c>
      <c r="N277" s="7">
        <f t="shared" si="48"/>
        <v>6.002555856299214</v>
      </c>
      <c r="O277" s="1" t="str">
        <f t="shared" si="49"/>
        <v>YES</v>
      </c>
      <c r="P277" s="3">
        <f t="shared" si="50"/>
        <v>0</v>
      </c>
      <c r="Q277" s="3">
        <f t="shared" si="51"/>
        <v>135057.50676673232</v>
      </c>
      <c r="R277" s="45">
        <f t="shared" si="52"/>
        <v>6.002555856299214</v>
      </c>
    </row>
    <row r="278" spans="1:18" ht="12.75">
      <c r="A278" s="24">
        <v>251</v>
      </c>
      <c r="B278" s="1">
        <v>0</v>
      </c>
      <c r="C278" s="7">
        <v>0.4</v>
      </c>
      <c r="D278" s="7">
        <f t="shared" si="55"/>
        <v>0.30000000000000004</v>
      </c>
      <c r="E278" s="3">
        <f t="shared" si="53"/>
        <v>135057.50676673232</v>
      </c>
      <c r="F278" s="7">
        <f t="shared" si="54"/>
        <v>6.002555856299214</v>
      </c>
      <c r="G278" s="17">
        <f t="shared" si="42"/>
        <v>0</v>
      </c>
      <c r="H278" s="23">
        <f t="shared" si="43"/>
        <v>0</v>
      </c>
      <c r="I278" s="17">
        <f t="shared" si="44"/>
        <v>531.5625000000001</v>
      </c>
      <c r="J278" s="18">
        <f t="shared" si="45"/>
        <v>67.50000000000001</v>
      </c>
      <c r="K278" s="23">
        <f t="shared" si="46"/>
        <v>6.377952755905512</v>
      </c>
      <c r="L278" s="39"/>
      <c r="M278" s="3">
        <f t="shared" si="47"/>
        <v>134452.06631397642</v>
      </c>
      <c r="N278" s="7">
        <f t="shared" si="48"/>
        <v>5.975647391732285</v>
      </c>
      <c r="O278" s="1" t="str">
        <f t="shared" si="49"/>
        <v>YES</v>
      </c>
      <c r="P278" s="3">
        <f t="shared" si="50"/>
        <v>0</v>
      </c>
      <c r="Q278" s="3">
        <f t="shared" si="51"/>
        <v>134452.06631397642</v>
      </c>
      <c r="R278" s="45">
        <f t="shared" si="52"/>
        <v>5.975647391732285</v>
      </c>
    </row>
    <row r="279" spans="1:18" ht="12.75">
      <c r="A279" s="24">
        <v>252</v>
      </c>
      <c r="B279" s="1">
        <v>0</v>
      </c>
      <c r="C279" s="7">
        <v>0.44</v>
      </c>
      <c r="D279" s="7">
        <f t="shared" si="55"/>
        <v>0.33</v>
      </c>
      <c r="E279" s="3">
        <f t="shared" si="53"/>
        <v>134452.06631397642</v>
      </c>
      <c r="F279" s="7">
        <f t="shared" si="54"/>
        <v>5.975647391732285</v>
      </c>
      <c r="G279" s="17">
        <f t="shared" si="42"/>
        <v>0</v>
      </c>
      <c r="H279" s="23">
        <f t="shared" si="43"/>
        <v>0</v>
      </c>
      <c r="I279" s="17">
        <f t="shared" si="44"/>
        <v>584.71875</v>
      </c>
      <c r="J279" s="18">
        <f t="shared" si="45"/>
        <v>74.25</v>
      </c>
      <c r="K279" s="23">
        <f t="shared" si="46"/>
        <v>6.377952755905512</v>
      </c>
      <c r="L279" s="39"/>
      <c r="M279" s="3">
        <f t="shared" si="47"/>
        <v>133786.71961122053</v>
      </c>
      <c r="N279" s="7">
        <f t="shared" si="48"/>
        <v>5.946076427165357</v>
      </c>
      <c r="O279" s="1" t="str">
        <f t="shared" si="49"/>
        <v>YES</v>
      </c>
      <c r="P279" s="3">
        <f t="shared" si="50"/>
        <v>0</v>
      </c>
      <c r="Q279" s="3">
        <f t="shared" si="51"/>
        <v>133786.71961122053</v>
      </c>
      <c r="R279" s="45">
        <f t="shared" si="52"/>
        <v>5.946076427165357</v>
      </c>
    </row>
    <row r="280" spans="1:18" ht="12.75">
      <c r="A280" s="24">
        <v>253</v>
      </c>
      <c r="B280" s="1">
        <v>0</v>
      </c>
      <c r="C280" s="7">
        <v>0.48</v>
      </c>
      <c r="D280" s="7">
        <f t="shared" si="55"/>
        <v>0.36</v>
      </c>
      <c r="E280" s="3">
        <f t="shared" si="53"/>
        <v>133786.71961122053</v>
      </c>
      <c r="F280" s="7">
        <f t="shared" si="54"/>
        <v>5.946076427165357</v>
      </c>
      <c r="G280" s="17">
        <f t="shared" si="42"/>
        <v>0</v>
      </c>
      <c r="H280" s="23">
        <f t="shared" si="43"/>
        <v>0</v>
      </c>
      <c r="I280" s="17">
        <f t="shared" si="44"/>
        <v>637.875</v>
      </c>
      <c r="J280" s="18">
        <f t="shared" si="45"/>
        <v>81</v>
      </c>
      <c r="K280" s="23">
        <f t="shared" si="46"/>
        <v>6.377952755905512</v>
      </c>
      <c r="L280" s="39"/>
      <c r="M280" s="3">
        <f t="shared" si="47"/>
        <v>133061.46665846463</v>
      </c>
      <c r="N280" s="7">
        <f t="shared" si="48"/>
        <v>5.913842962598428</v>
      </c>
      <c r="O280" s="1" t="str">
        <f t="shared" si="49"/>
        <v>YES</v>
      </c>
      <c r="P280" s="3">
        <f t="shared" si="50"/>
        <v>0</v>
      </c>
      <c r="Q280" s="3">
        <f t="shared" si="51"/>
        <v>133061.46665846463</v>
      </c>
      <c r="R280" s="45">
        <f t="shared" si="52"/>
        <v>5.913842962598428</v>
      </c>
    </row>
    <row r="281" spans="1:18" ht="12.75">
      <c r="A281" s="24">
        <v>254</v>
      </c>
      <c r="B281" s="1">
        <v>0</v>
      </c>
      <c r="C281" s="7">
        <v>0.29</v>
      </c>
      <c r="D281" s="7">
        <f t="shared" si="55"/>
        <v>0.21749999999999997</v>
      </c>
      <c r="E281" s="3">
        <f t="shared" si="53"/>
        <v>133061.46665846463</v>
      </c>
      <c r="F281" s="7">
        <f t="shared" si="54"/>
        <v>5.913842962598428</v>
      </c>
      <c r="G281" s="17">
        <f t="shared" si="42"/>
        <v>0</v>
      </c>
      <c r="H281" s="23">
        <f t="shared" si="43"/>
        <v>0</v>
      </c>
      <c r="I281" s="17">
        <f t="shared" si="44"/>
        <v>385.38281249999994</v>
      </c>
      <c r="J281" s="18">
        <f t="shared" si="45"/>
        <v>48.93749999999999</v>
      </c>
      <c r="K281" s="23">
        <f t="shared" si="46"/>
        <v>6.377952755905512</v>
      </c>
      <c r="L281" s="39"/>
      <c r="M281" s="3">
        <f t="shared" si="47"/>
        <v>132620.76839320874</v>
      </c>
      <c r="N281" s="7">
        <f t="shared" si="48"/>
        <v>5.894256373031499</v>
      </c>
      <c r="O281" s="1" t="str">
        <f t="shared" si="49"/>
        <v>YES</v>
      </c>
      <c r="P281" s="3">
        <f t="shared" si="50"/>
        <v>0</v>
      </c>
      <c r="Q281" s="3">
        <f t="shared" si="51"/>
        <v>132620.76839320874</v>
      </c>
      <c r="R281" s="45">
        <f t="shared" si="52"/>
        <v>5.894256373031499</v>
      </c>
    </row>
    <row r="282" spans="1:18" ht="12.75">
      <c r="A282" s="24">
        <v>255</v>
      </c>
      <c r="B282" s="1">
        <v>0</v>
      </c>
      <c r="C282" s="7">
        <v>0.25</v>
      </c>
      <c r="D282" s="7">
        <f t="shared" si="55"/>
        <v>0.1875</v>
      </c>
      <c r="E282" s="3">
        <f t="shared" si="53"/>
        <v>132620.76839320874</v>
      </c>
      <c r="F282" s="7">
        <f t="shared" si="54"/>
        <v>5.894256373031499</v>
      </c>
      <c r="G282" s="17">
        <f t="shared" si="42"/>
        <v>0</v>
      </c>
      <c r="H282" s="23">
        <f t="shared" si="43"/>
        <v>0</v>
      </c>
      <c r="I282" s="17">
        <f t="shared" si="44"/>
        <v>332.2265625</v>
      </c>
      <c r="J282" s="18">
        <f t="shared" si="45"/>
        <v>42.1875</v>
      </c>
      <c r="K282" s="23">
        <f t="shared" si="46"/>
        <v>6.377952755905512</v>
      </c>
      <c r="L282" s="39"/>
      <c r="M282" s="3">
        <f t="shared" si="47"/>
        <v>132239.97637795284</v>
      </c>
      <c r="N282" s="7">
        <f t="shared" si="48"/>
        <v>5.877332283464571</v>
      </c>
      <c r="O282" s="1" t="str">
        <f t="shared" si="49"/>
        <v>YES</v>
      </c>
      <c r="P282" s="3">
        <f t="shared" si="50"/>
        <v>0</v>
      </c>
      <c r="Q282" s="3">
        <f t="shared" si="51"/>
        <v>132239.97637795284</v>
      </c>
      <c r="R282" s="45">
        <f t="shared" si="52"/>
        <v>5.877332283464571</v>
      </c>
    </row>
    <row r="283" spans="1:18" ht="12.75">
      <c r="A283" s="24">
        <v>256</v>
      </c>
      <c r="B283" s="1">
        <v>0</v>
      </c>
      <c r="C283" s="7">
        <v>0.36</v>
      </c>
      <c r="D283" s="7">
        <f t="shared" si="55"/>
        <v>0.27</v>
      </c>
      <c r="E283" s="3">
        <f t="shared" si="53"/>
        <v>132239.97637795284</v>
      </c>
      <c r="F283" s="7">
        <f t="shared" si="54"/>
        <v>5.877332283464571</v>
      </c>
      <c r="G283" s="17">
        <f t="shared" si="42"/>
        <v>0</v>
      </c>
      <c r="H283" s="23">
        <f t="shared" si="43"/>
        <v>0</v>
      </c>
      <c r="I283" s="17">
        <f t="shared" si="44"/>
        <v>478.40625</v>
      </c>
      <c r="J283" s="18">
        <f t="shared" si="45"/>
        <v>60.75</v>
      </c>
      <c r="K283" s="23">
        <f t="shared" si="46"/>
        <v>6.377952755905512</v>
      </c>
      <c r="L283" s="39"/>
      <c r="M283" s="3">
        <f t="shared" si="47"/>
        <v>131694.44217519695</v>
      </c>
      <c r="N283" s="7">
        <f t="shared" si="48"/>
        <v>5.853086318897642</v>
      </c>
      <c r="O283" s="1" t="str">
        <f t="shared" si="49"/>
        <v>YES</v>
      </c>
      <c r="P283" s="3">
        <f t="shared" si="50"/>
        <v>0</v>
      </c>
      <c r="Q283" s="3">
        <f t="shared" si="51"/>
        <v>131694.44217519695</v>
      </c>
      <c r="R283" s="45">
        <f t="shared" si="52"/>
        <v>5.853086318897642</v>
      </c>
    </row>
    <row r="284" spans="1:18" ht="12.75">
      <c r="A284" s="24">
        <v>257</v>
      </c>
      <c r="B284" s="1">
        <v>0</v>
      </c>
      <c r="C284" s="7">
        <v>0.32</v>
      </c>
      <c r="D284" s="7">
        <f t="shared" si="55"/>
        <v>0.24</v>
      </c>
      <c r="E284" s="3">
        <f t="shared" si="53"/>
        <v>131694.44217519695</v>
      </c>
      <c r="F284" s="7">
        <f t="shared" si="54"/>
        <v>5.853086318897642</v>
      </c>
      <c r="G284" s="17">
        <f aca="true" t="shared" si="56" ref="G284:G347">$B$9*B284/12</f>
        <v>0</v>
      </c>
      <c r="H284" s="23">
        <f aca="true" t="shared" si="57" ref="H284:H347">IF(B284&lt;0.06,0,$B$3*B284*$B$6*3630)</f>
        <v>0</v>
      </c>
      <c r="I284" s="17">
        <f aca="true" t="shared" si="58" ref="I284:I347">$B$13*D284*1.05/12</f>
        <v>425.25</v>
      </c>
      <c r="J284" s="18">
        <f aca="true" t="shared" si="59" ref="J284:J347">$B$12*D284*1.2/12</f>
        <v>54</v>
      </c>
      <c r="K284" s="23">
        <f aca="true" t="shared" si="60" ref="K284:K347">$B$9*$D$14</f>
        <v>6.377952755905512</v>
      </c>
      <c r="L284" s="39"/>
      <c r="M284" s="3">
        <f aca="true" t="shared" si="61" ref="M284:M347">MAX(0,MIN($D$8,E284+SUM(G284:H284)-SUM(I284:L284)))</f>
        <v>131208.81422244105</v>
      </c>
      <c r="N284" s="7">
        <f aca="true" t="shared" si="62" ref="N284:N347">M284/$B$9</f>
        <v>5.831502854330713</v>
      </c>
      <c r="O284" s="1" t="str">
        <f aca="true" t="shared" si="63" ref="O284:O347">IF(N284&lt;$B$16,"NO","YES")</f>
        <v>YES</v>
      </c>
      <c r="P284" s="3">
        <f aca="true" t="shared" si="64" ref="P284:P347">IF(OR($B$18="NO",O284="YES"),0,$D$8-M284)</f>
        <v>0</v>
      </c>
      <c r="Q284" s="3">
        <f aca="true" t="shared" si="65" ref="Q284:Q347">M284+P284</f>
        <v>131208.81422244105</v>
      </c>
      <c r="R284" s="45">
        <f aca="true" t="shared" si="66" ref="R284:R347">Q284/$B$9</f>
        <v>5.831502854330713</v>
      </c>
    </row>
    <row r="285" spans="1:18" ht="12.75">
      <c r="A285" s="24">
        <v>258</v>
      </c>
      <c r="B285" s="1">
        <v>0</v>
      </c>
      <c r="C285" s="7">
        <v>0.34</v>
      </c>
      <c r="D285" s="7">
        <f t="shared" si="55"/>
        <v>0.255</v>
      </c>
      <c r="E285" s="3">
        <f aca="true" t="shared" si="67" ref="E285:E348">Q284</f>
        <v>131208.81422244105</v>
      </c>
      <c r="F285" s="7">
        <f aca="true" t="shared" si="68" ref="F285:F348">R284</f>
        <v>5.831502854330713</v>
      </c>
      <c r="G285" s="17">
        <f t="shared" si="56"/>
        <v>0</v>
      </c>
      <c r="H285" s="23">
        <f t="shared" si="57"/>
        <v>0</v>
      </c>
      <c r="I285" s="17">
        <f t="shared" si="58"/>
        <v>451.828125</v>
      </c>
      <c r="J285" s="18">
        <f t="shared" si="59"/>
        <v>57.375</v>
      </c>
      <c r="K285" s="23">
        <f t="shared" si="60"/>
        <v>6.377952755905512</v>
      </c>
      <c r="L285" s="39"/>
      <c r="M285" s="3">
        <f t="shared" si="61"/>
        <v>130693.23314468515</v>
      </c>
      <c r="N285" s="7">
        <f t="shared" si="62"/>
        <v>5.808588139763784</v>
      </c>
      <c r="O285" s="1" t="str">
        <f t="shared" si="63"/>
        <v>YES</v>
      </c>
      <c r="P285" s="3">
        <f t="shared" si="64"/>
        <v>0</v>
      </c>
      <c r="Q285" s="3">
        <f t="shared" si="65"/>
        <v>130693.23314468515</v>
      </c>
      <c r="R285" s="45">
        <f t="shared" si="66"/>
        <v>5.808588139763784</v>
      </c>
    </row>
    <row r="286" spans="1:18" ht="12.75">
      <c r="A286" s="24">
        <v>259</v>
      </c>
      <c r="B286" s="1">
        <v>0</v>
      </c>
      <c r="C286" s="7">
        <v>0.32</v>
      </c>
      <c r="D286" s="7">
        <f aca="true" t="shared" si="69" ref="D286:D349">0.75*C286</f>
        <v>0.24</v>
      </c>
      <c r="E286" s="3">
        <f t="shared" si="67"/>
        <v>130693.23314468515</v>
      </c>
      <c r="F286" s="7">
        <f t="shared" si="68"/>
        <v>5.808588139763784</v>
      </c>
      <c r="G286" s="17">
        <f t="shared" si="56"/>
        <v>0</v>
      </c>
      <c r="H286" s="23">
        <f t="shared" si="57"/>
        <v>0</v>
      </c>
      <c r="I286" s="17">
        <f t="shared" si="58"/>
        <v>425.25</v>
      </c>
      <c r="J286" s="18">
        <f t="shared" si="59"/>
        <v>54</v>
      </c>
      <c r="K286" s="23">
        <f t="shared" si="60"/>
        <v>6.377952755905512</v>
      </c>
      <c r="L286" s="39"/>
      <c r="M286" s="3">
        <f t="shared" si="61"/>
        <v>130207.60519192924</v>
      </c>
      <c r="N286" s="7">
        <f t="shared" si="62"/>
        <v>5.787004675196855</v>
      </c>
      <c r="O286" s="1" t="str">
        <f t="shared" si="63"/>
        <v>YES</v>
      </c>
      <c r="P286" s="3">
        <f t="shared" si="64"/>
        <v>0</v>
      </c>
      <c r="Q286" s="3">
        <f t="shared" si="65"/>
        <v>130207.60519192924</v>
      </c>
      <c r="R286" s="45">
        <f t="shared" si="66"/>
        <v>5.787004675196855</v>
      </c>
    </row>
    <row r="287" spans="1:18" ht="12.75">
      <c r="A287" s="24">
        <v>260</v>
      </c>
      <c r="B287" s="1">
        <v>0</v>
      </c>
      <c r="C287" s="7">
        <v>0.35</v>
      </c>
      <c r="D287" s="7">
        <f t="shared" si="69"/>
        <v>0.26249999999999996</v>
      </c>
      <c r="E287" s="3">
        <f t="shared" si="67"/>
        <v>130207.60519192924</v>
      </c>
      <c r="F287" s="7">
        <f t="shared" si="68"/>
        <v>5.787004675196855</v>
      </c>
      <c r="G287" s="17">
        <f t="shared" si="56"/>
        <v>0</v>
      </c>
      <c r="H287" s="23">
        <f t="shared" si="57"/>
        <v>0</v>
      </c>
      <c r="I287" s="17">
        <f t="shared" si="58"/>
        <v>465.11718749999994</v>
      </c>
      <c r="J287" s="18">
        <f t="shared" si="59"/>
        <v>59.06249999999999</v>
      </c>
      <c r="K287" s="23">
        <f t="shared" si="60"/>
        <v>6.377952755905512</v>
      </c>
      <c r="L287" s="39"/>
      <c r="M287" s="3">
        <f t="shared" si="61"/>
        <v>129677.04755167333</v>
      </c>
      <c r="N287" s="7">
        <f t="shared" si="62"/>
        <v>5.763424335629925</v>
      </c>
      <c r="O287" s="1" t="str">
        <f t="shared" si="63"/>
        <v>YES</v>
      </c>
      <c r="P287" s="3">
        <f t="shared" si="64"/>
        <v>0</v>
      </c>
      <c r="Q287" s="3">
        <f t="shared" si="65"/>
        <v>129677.04755167333</v>
      </c>
      <c r="R287" s="45">
        <f t="shared" si="66"/>
        <v>5.763424335629925</v>
      </c>
    </row>
    <row r="288" spans="1:18" ht="12.75">
      <c r="A288" s="24">
        <v>261</v>
      </c>
      <c r="B288" s="1">
        <v>0</v>
      </c>
      <c r="C288" s="7">
        <v>0.37</v>
      </c>
      <c r="D288" s="7">
        <f t="shared" si="69"/>
        <v>0.27749999999999997</v>
      </c>
      <c r="E288" s="3">
        <f t="shared" si="67"/>
        <v>129677.04755167333</v>
      </c>
      <c r="F288" s="7">
        <f t="shared" si="68"/>
        <v>5.763424335629925</v>
      </c>
      <c r="G288" s="17">
        <f t="shared" si="56"/>
        <v>0</v>
      </c>
      <c r="H288" s="23">
        <f t="shared" si="57"/>
        <v>0</v>
      </c>
      <c r="I288" s="17">
        <f t="shared" si="58"/>
        <v>491.69531249999994</v>
      </c>
      <c r="J288" s="18">
        <f t="shared" si="59"/>
        <v>62.43749999999999</v>
      </c>
      <c r="K288" s="23">
        <f t="shared" si="60"/>
        <v>6.377952755905512</v>
      </c>
      <c r="L288" s="39"/>
      <c r="M288" s="3">
        <f t="shared" si="61"/>
        <v>129116.53678641742</v>
      </c>
      <c r="N288" s="7">
        <f t="shared" si="62"/>
        <v>5.738512746062996</v>
      </c>
      <c r="O288" s="1" t="str">
        <f t="shared" si="63"/>
        <v>YES</v>
      </c>
      <c r="P288" s="3">
        <f t="shared" si="64"/>
        <v>0</v>
      </c>
      <c r="Q288" s="3">
        <f t="shared" si="65"/>
        <v>129116.53678641742</v>
      </c>
      <c r="R288" s="45">
        <f t="shared" si="66"/>
        <v>5.738512746062996</v>
      </c>
    </row>
    <row r="289" spans="1:18" ht="12.75">
      <c r="A289" s="24">
        <v>262</v>
      </c>
      <c r="B289" s="1">
        <v>0</v>
      </c>
      <c r="C289" s="7">
        <v>0.27</v>
      </c>
      <c r="D289" s="7">
        <f t="shared" si="69"/>
        <v>0.2025</v>
      </c>
      <c r="E289" s="3">
        <f t="shared" si="67"/>
        <v>129116.53678641742</v>
      </c>
      <c r="F289" s="7">
        <f t="shared" si="68"/>
        <v>5.738512746062996</v>
      </c>
      <c r="G289" s="17">
        <f t="shared" si="56"/>
        <v>0</v>
      </c>
      <c r="H289" s="23">
        <f t="shared" si="57"/>
        <v>0</v>
      </c>
      <c r="I289" s="17">
        <f t="shared" si="58"/>
        <v>358.8046875</v>
      </c>
      <c r="J289" s="18">
        <f t="shared" si="59"/>
        <v>45.5625</v>
      </c>
      <c r="K289" s="23">
        <f t="shared" si="60"/>
        <v>6.377952755905512</v>
      </c>
      <c r="L289" s="39"/>
      <c r="M289" s="3">
        <f t="shared" si="61"/>
        <v>128705.79164616151</v>
      </c>
      <c r="N289" s="7">
        <f t="shared" si="62"/>
        <v>5.720257406496067</v>
      </c>
      <c r="O289" s="1" t="str">
        <f t="shared" si="63"/>
        <v>YES</v>
      </c>
      <c r="P289" s="3">
        <f t="shared" si="64"/>
        <v>0</v>
      </c>
      <c r="Q289" s="3">
        <f t="shared" si="65"/>
        <v>128705.79164616151</v>
      </c>
      <c r="R289" s="45">
        <f t="shared" si="66"/>
        <v>5.720257406496067</v>
      </c>
    </row>
    <row r="290" spans="1:18" ht="12.75">
      <c r="A290" s="24">
        <v>263</v>
      </c>
      <c r="B290" s="1">
        <v>0</v>
      </c>
      <c r="C290" s="7">
        <v>0.34</v>
      </c>
      <c r="D290" s="7">
        <f t="shared" si="69"/>
        <v>0.255</v>
      </c>
      <c r="E290" s="3">
        <f t="shared" si="67"/>
        <v>128705.79164616151</v>
      </c>
      <c r="F290" s="7">
        <f t="shared" si="68"/>
        <v>5.720257406496067</v>
      </c>
      <c r="G290" s="17">
        <f t="shared" si="56"/>
        <v>0</v>
      </c>
      <c r="H290" s="23">
        <f t="shared" si="57"/>
        <v>0</v>
      </c>
      <c r="I290" s="17">
        <f t="shared" si="58"/>
        <v>451.828125</v>
      </c>
      <c r="J290" s="18">
        <f t="shared" si="59"/>
        <v>57.375</v>
      </c>
      <c r="K290" s="23">
        <f t="shared" si="60"/>
        <v>6.377952755905512</v>
      </c>
      <c r="L290" s="39"/>
      <c r="M290" s="3">
        <f t="shared" si="61"/>
        <v>128190.2105684056</v>
      </c>
      <c r="N290" s="7">
        <f t="shared" si="62"/>
        <v>5.697342691929138</v>
      </c>
      <c r="O290" s="1" t="str">
        <f t="shared" si="63"/>
        <v>YES</v>
      </c>
      <c r="P290" s="3">
        <f t="shared" si="64"/>
        <v>0</v>
      </c>
      <c r="Q290" s="3">
        <f t="shared" si="65"/>
        <v>128190.2105684056</v>
      </c>
      <c r="R290" s="45">
        <f t="shared" si="66"/>
        <v>5.697342691929138</v>
      </c>
    </row>
    <row r="291" spans="1:18" ht="12.75">
      <c r="A291" s="24">
        <v>264</v>
      </c>
      <c r="B291" s="1">
        <v>0</v>
      </c>
      <c r="C291" s="7">
        <v>0.44</v>
      </c>
      <c r="D291" s="7">
        <f t="shared" si="69"/>
        <v>0.33</v>
      </c>
      <c r="E291" s="3">
        <f t="shared" si="67"/>
        <v>128190.2105684056</v>
      </c>
      <c r="F291" s="7">
        <f t="shared" si="68"/>
        <v>5.697342691929138</v>
      </c>
      <c r="G291" s="17">
        <f t="shared" si="56"/>
        <v>0</v>
      </c>
      <c r="H291" s="23">
        <f t="shared" si="57"/>
        <v>0</v>
      </c>
      <c r="I291" s="17">
        <f t="shared" si="58"/>
        <v>584.71875</v>
      </c>
      <c r="J291" s="18">
        <f t="shared" si="59"/>
        <v>74.25</v>
      </c>
      <c r="K291" s="23">
        <f t="shared" si="60"/>
        <v>6.377952755905512</v>
      </c>
      <c r="L291" s="39"/>
      <c r="M291" s="3">
        <f t="shared" si="61"/>
        <v>127524.86386564969</v>
      </c>
      <c r="N291" s="7">
        <f t="shared" si="62"/>
        <v>5.667771727362209</v>
      </c>
      <c r="O291" s="1" t="str">
        <f t="shared" si="63"/>
        <v>YES</v>
      </c>
      <c r="P291" s="3">
        <f t="shared" si="64"/>
        <v>0</v>
      </c>
      <c r="Q291" s="3">
        <f t="shared" si="65"/>
        <v>127524.86386564969</v>
      </c>
      <c r="R291" s="45">
        <f t="shared" si="66"/>
        <v>5.667771727362209</v>
      </c>
    </row>
    <row r="292" spans="1:18" ht="12.75">
      <c r="A292" s="24">
        <v>265</v>
      </c>
      <c r="B292" s="1">
        <v>0</v>
      </c>
      <c r="C292" s="7">
        <v>0.44</v>
      </c>
      <c r="D292" s="7">
        <f t="shared" si="69"/>
        <v>0.33</v>
      </c>
      <c r="E292" s="3">
        <f t="shared" si="67"/>
        <v>127524.86386564969</v>
      </c>
      <c r="F292" s="7">
        <f t="shared" si="68"/>
        <v>5.667771727362209</v>
      </c>
      <c r="G292" s="17">
        <f t="shared" si="56"/>
        <v>0</v>
      </c>
      <c r="H292" s="23">
        <f t="shared" si="57"/>
        <v>0</v>
      </c>
      <c r="I292" s="17">
        <f t="shared" si="58"/>
        <v>584.71875</v>
      </c>
      <c r="J292" s="18">
        <f t="shared" si="59"/>
        <v>74.25</v>
      </c>
      <c r="K292" s="23">
        <f t="shared" si="60"/>
        <v>6.377952755905512</v>
      </c>
      <c r="L292" s="39"/>
      <c r="M292" s="3">
        <f t="shared" si="61"/>
        <v>126859.51716289378</v>
      </c>
      <c r="N292" s="7">
        <f t="shared" si="62"/>
        <v>5.638200762795279</v>
      </c>
      <c r="O292" s="1" t="str">
        <f t="shared" si="63"/>
        <v>YES</v>
      </c>
      <c r="P292" s="3">
        <f t="shared" si="64"/>
        <v>0</v>
      </c>
      <c r="Q292" s="3">
        <f t="shared" si="65"/>
        <v>126859.51716289378</v>
      </c>
      <c r="R292" s="45">
        <f t="shared" si="66"/>
        <v>5.638200762795279</v>
      </c>
    </row>
    <row r="293" spans="1:18" ht="12.75">
      <c r="A293" s="24">
        <v>266</v>
      </c>
      <c r="B293" s="1">
        <v>0</v>
      </c>
      <c r="C293" s="7">
        <v>0.35</v>
      </c>
      <c r="D293" s="7">
        <f t="shared" si="69"/>
        <v>0.26249999999999996</v>
      </c>
      <c r="E293" s="3">
        <f t="shared" si="67"/>
        <v>126859.51716289378</v>
      </c>
      <c r="F293" s="7">
        <f t="shared" si="68"/>
        <v>5.638200762795279</v>
      </c>
      <c r="G293" s="17">
        <f t="shared" si="56"/>
        <v>0</v>
      </c>
      <c r="H293" s="23">
        <f t="shared" si="57"/>
        <v>0</v>
      </c>
      <c r="I293" s="17">
        <f t="shared" si="58"/>
        <v>465.11718749999994</v>
      </c>
      <c r="J293" s="18">
        <f t="shared" si="59"/>
        <v>59.06249999999999</v>
      </c>
      <c r="K293" s="23">
        <f t="shared" si="60"/>
        <v>6.377952755905512</v>
      </c>
      <c r="L293" s="39"/>
      <c r="M293" s="3">
        <f t="shared" si="61"/>
        <v>126328.95952263787</v>
      </c>
      <c r="N293" s="7">
        <f t="shared" si="62"/>
        <v>5.61462042322835</v>
      </c>
      <c r="O293" s="1" t="str">
        <f t="shared" si="63"/>
        <v>YES</v>
      </c>
      <c r="P293" s="3">
        <f t="shared" si="64"/>
        <v>0</v>
      </c>
      <c r="Q293" s="3">
        <f t="shared" si="65"/>
        <v>126328.95952263787</v>
      </c>
      <c r="R293" s="45">
        <f t="shared" si="66"/>
        <v>5.61462042322835</v>
      </c>
    </row>
    <row r="294" spans="1:18" ht="12.75">
      <c r="A294" s="24">
        <v>267</v>
      </c>
      <c r="B294" s="1">
        <v>0</v>
      </c>
      <c r="C294" s="7">
        <v>0.3</v>
      </c>
      <c r="D294" s="7">
        <f t="shared" si="69"/>
        <v>0.22499999999999998</v>
      </c>
      <c r="E294" s="3">
        <f t="shared" si="67"/>
        <v>126328.95952263787</v>
      </c>
      <c r="F294" s="7">
        <f t="shared" si="68"/>
        <v>5.61462042322835</v>
      </c>
      <c r="G294" s="17">
        <f t="shared" si="56"/>
        <v>0</v>
      </c>
      <c r="H294" s="23">
        <f t="shared" si="57"/>
        <v>0</v>
      </c>
      <c r="I294" s="17">
        <f t="shared" si="58"/>
        <v>398.671875</v>
      </c>
      <c r="J294" s="18">
        <f t="shared" si="59"/>
        <v>50.62499999999999</v>
      </c>
      <c r="K294" s="23">
        <f t="shared" si="60"/>
        <v>6.377952755905512</v>
      </c>
      <c r="L294" s="39"/>
      <c r="M294" s="3">
        <f t="shared" si="61"/>
        <v>125873.28469488196</v>
      </c>
      <c r="N294" s="7">
        <f t="shared" si="62"/>
        <v>5.594368208661421</v>
      </c>
      <c r="O294" s="1" t="str">
        <f t="shared" si="63"/>
        <v>YES</v>
      </c>
      <c r="P294" s="3">
        <f t="shared" si="64"/>
        <v>0</v>
      </c>
      <c r="Q294" s="3">
        <f t="shared" si="65"/>
        <v>125873.28469488196</v>
      </c>
      <c r="R294" s="45">
        <f t="shared" si="66"/>
        <v>5.594368208661421</v>
      </c>
    </row>
    <row r="295" spans="1:18" ht="12.75">
      <c r="A295" s="24">
        <v>268</v>
      </c>
      <c r="B295" s="1">
        <v>0</v>
      </c>
      <c r="C295" s="7">
        <v>0.34</v>
      </c>
      <c r="D295" s="7">
        <f t="shared" si="69"/>
        <v>0.255</v>
      </c>
      <c r="E295" s="3">
        <f t="shared" si="67"/>
        <v>125873.28469488196</v>
      </c>
      <c r="F295" s="7">
        <f t="shared" si="68"/>
        <v>5.594368208661421</v>
      </c>
      <c r="G295" s="17">
        <f t="shared" si="56"/>
        <v>0</v>
      </c>
      <c r="H295" s="23">
        <f t="shared" si="57"/>
        <v>0</v>
      </c>
      <c r="I295" s="17">
        <f t="shared" si="58"/>
        <v>451.828125</v>
      </c>
      <c r="J295" s="18">
        <f t="shared" si="59"/>
        <v>57.375</v>
      </c>
      <c r="K295" s="23">
        <f t="shared" si="60"/>
        <v>6.377952755905512</v>
      </c>
      <c r="L295" s="39"/>
      <c r="M295" s="3">
        <f t="shared" si="61"/>
        <v>125357.70361712606</v>
      </c>
      <c r="N295" s="7">
        <f t="shared" si="62"/>
        <v>5.5714534940944915</v>
      </c>
      <c r="O295" s="1" t="str">
        <f t="shared" si="63"/>
        <v>YES</v>
      </c>
      <c r="P295" s="3">
        <f t="shared" si="64"/>
        <v>0</v>
      </c>
      <c r="Q295" s="3">
        <f t="shared" si="65"/>
        <v>125357.70361712606</v>
      </c>
      <c r="R295" s="45">
        <f t="shared" si="66"/>
        <v>5.5714534940944915</v>
      </c>
    </row>
    <row r="296" spans="1:18" ht="12.75">
      <c r="A296" s="24">
        <v>269</v>
      </c>
      <c r="B296" s="1">
        <v>0</v>
      </c>
      <c r="C296" s="7">
        <v>0.29</v>
      </c>
      <c r="D296" s="7">
        <f t="shared" si="69"/>
        <v>0.21749999999999997</v>
      </c>
      <c r="E296" s="3">
        <f t="shared" si="67"/>
        <v>125357.70361712606</v>
      </c>
      <c r="F296" s="7">
        <f t="shared" si="68"/>
        <v>5.5714534940944915</v>
      </c>
      <c r="G296" s="17">
        <f t="shared" si="56"/>
        <v>0</v>
      </c>
      <c r="H296" s="23">
        <f t="shared" si="57"/>
        <v>0</v>
      </c>
      <c r="I296" s="17">
        <f t="shared" si="58"/>
        <v>385.38281249999994</v>
      </c>
      <c r="J296" s="18">
        <f t="shared" si="59"/>
        <v>48.93749999999999</v>
      </c>
      <c r="K296" s="23">
        <f t="shared" si="60"/>
        <v>6.377952755905512</v>
      </c>
      <c r="L296" s="39"/>
      <c r="M296" s="3">
        <f t="shared" si="61"/>
        <v>124917.00535187015</v>
      </c>
      <c r="N296" s="7">
        <f t="shared" si="62"/>
        <v>5.551866904527562</v>
      </c>
      <c r="O296" s="1" t="str">
        <f t="shared" si="63"/>
        <v>YES</v>
      </c>
      <c r="P296" s="3">
        <f t="shared" si="64"/>
        <v>0</v>
      </c>
      <c r="Q296" s="3">
        <f t="shared" si="65"/>
        <v>124917.00535187015</v>
      </c>
      <c r="R296" s="45">
        <f t="shared" si="66"/>
        <v>5.551866904527562</v>
      </c>
    </row>
    <row r="297" spans="1:18" ht="12.75">
      <c r="A297" s="24">
        <v>270</v>
      </c>
      <c r="B297" s="1">
        <v>0</v>
      </c>
      <c r="C297" s="7">
        <v>0.21</v>
      </c>
      <c r="D297" s="7">
        <f t="shared" si="69"/>
        <v>0.1575</v>
      </c>
      <c r="E297" s="3">
        <f t="shared" si="67"/>
        <v>124917.00535187015</v>
      </c>
      <c r="F297" s="7">
        <f t="shared" si="68"/>
        <v>5.551866904527562</v>
      </c>
      <c r="G297" s="17">
        <f t="shared" si="56"/>
        <v>0</v>
      </c>
      <c r="H297" s="23">
        <f t="shared" si="57"/>
        <v>0</v>
      </c>
      <c r="I297" s="17">
        <f t="shared" si="58"/>
        <v>279.0703125</v>
      </c>
      <c r="J297" s="18">
        <f t="shared" si="59"/>
        <v>35.4375</v>
      </c>
      <c r="K297" s="23">
        <f t="shared" si="60"/>
        <v>6.377952755905512</v>
      </c>
      <c r="L297" s="39"/>
      <c r="M297" s="3">
        <f t="shared" si="61"/>
        <v>124596.11958661424</v>
      </c>
      <c r="N297" s="7">
        <f t="shared" si="62"/>
        <v>5.537605314960633</v>
      </c>
      <c r="O297" s="1" t="str">
        <f t="shared" si="63"/>
        <v>YES</v>
      </c>
      <c r="P297" s="3">
        <f t="shared" si="64"/>
        <v>0</v>
      </c>
      <c r="Q297" s="3">
        <f t="shared" si="65"/>
        <v>124596.11958661424</v>
      </c>
      <c r="R297" s="45">
        <f t="shared" si="66"/>
        <v>5.537605314960633</v>
      </c>
    </row>
    <row r="298" spans="1:18" ht="12.75">
      <c r="A298" s="24">
        <v>271</v>
      </c>
      <c r="B298" s="1">
        <v>0</v>
      </c>
      <c r="C298" s="7">
        <v>0.1</v>
      </c>
      <c r="D298" s="7">
        <f t="shared" si="69"/>
        <v>0.07500000000000001</v>
      </c>
      <c r="E298" s="3">
        <f t="shared" si="67"/>
        <v>124596.11958661424</v>
      </c>
      <c r="F298" s="7">
        <f t="shared" si="68"/>
        <v>5.537605314960633</v>
      </c>
      <c r="G298" s="17">
        <f t="shared" si="56"/>
        <v>0</v>
      </c>
      <c r="H298" s="23">
        <f t="shared" si="57"/>
        <v>0</v>
      </c>
      <c r="I298" s="17">
        <f t="shared" si="58"/>
        <v>132.89062500000003</v>
      </c>
      <c r="J298" s="18">
        <f t="shared" si="59"/>
        <v>16.875000000000004</v>
      </c>
      <c r="K298" s="23">
        <f t="shared" si="60"/>
        <v>6.377952755905512</v>
      </c>
      <c r="L298" s="39"/>
      <c r="M298" s="3">
        <f t="shared" si="61"/>
        <v>124439.97600885833</v>
      </c>
      <c r="N298" s="7">
        <f t="shared" si="62"/>
        <v>5.530665600393704</v>
      </c>
      <c r="O298" s="1" t="str">
        <f t="shared" si="63"/>
        <v>YES</v>
      </c>
      <c r="P298" s="3">
        <f t="shared" si="64"/>
        <v>0</v>
      </c>
      <c r="Q298" s="3">
        <f t="shared" si="65"/>
        <v>124439.97600885833</v>
      </c>
      <c r="R298" s="45">
        <f t="shared" si="66"/>
        <v>5.530665600393704</v>
      </c>
    </row>
    <row r="299" spans="1:18" ht="12.75">
      <c r="A299" s="24">
        <v>272</v>
      </c>
      <c r="B299" s="1">
        <v>0</v>
      </c>
      <c r="C299" s="7">
        <v>0.31</v>
      </c>
      <c r="D299" s="7">
        <f t="shared" si="69"/>
        <v>0.23249999999999998</v>
      </c>
      <c r="E299" s="3">
        <f t="shared" si="67"/>
        <v>124439.97600885833</v>
      </c>
      <c r="F299" s="7">
        <f t="shared" si="68"/>
        <v>5.530665600393704</v>
      </c>
      <c r="G299" s="17">
        <f t="shared" si="56"/>
        <v>0</v>
      </c>
      <c r="H299" s="23">
        <f t="shared" si="57"/>
        <v>0</v>
      </c>
      <c r="I299" s="17">
        <f t="shared" si="58"/>
        <v>411.9609375</v>
      </c>
      <c r="J299" s="18">
        <f t="shared" si="59"/>
        <v>52.3125</v>
      </c>
      <c r="K299" s="23">
        <f t="shared" si="60"/>
        <v>6.377952755905512</v>
      </c>
      <c r="L299" s="39"/>
      <c r="M299" s="3">
        <f t="shared" si="61"/>
        <v>123969.32461860242</v>
      </c>
      <c r="N299" s="7">
        <f t="shared" si="62"/>
        <v>5.509747760826774</v>
      </c>
      <c r="O299" s="1" t="str">
        <f t="shared" si="63"/>
        <v>YES</v>
      </c>
      <c r="P299" s="3">
        <f t="shared" si="64"/>
        <v>0</v>
      </c>
      <c r="Q299" s="3">
        <f t="shared" si="65"/>
        <v>123969.32461860242</v>
      </c>
      <c r="R299" s="45">
        <f t="shared" si="66"/>
        <v>5.509747760826774</v>
      </c>
    </row>
    <row r="300" spans="1:18" ht="12.75">
      <c r="A300" s="24">
        <v>273</v>
      </c>
      <c r="B300" s="1">
        <v>0</v>
      </c>
      <c r="C300" s="7">
        <v>0.32</v>
      </c>
      <c r="D300" s="7">
        <f t="shared" si="69"/>
        <v>0.24</v>
      </c>
      <c r="E300" s="3">
        <f t="shared" si="67"/>
        <v>123969.32461860242</v>
      </c>
      <c r="F300" s="7">
        <f t="shared" si="68"/>
        <v>5.509747760826774</v>
      </c>
      <c r="G300" s="17">
        <f t="shared" si="56"/>
        <v>0</v>
      </c>
      <c r="H300" s="23">
        <f t="shared" si="57"/>
        <v>0</v>
      </c>
      <c r="I300" s="17">
        <f t="shared" si="58"/>
        <v>425.25</v>
      </c>
      <c r="J300" s="18">
        <f t="shared" si="59"/>
        <v>54</v>
      </c>
      <c r="K300" s="23">
        <f t="shared" si="60"/>
        <v>6.377952755905512</v>
      </c>
      <c r="L300" s="39"/>
      <c r="M300" s="3">
        <f t="shared" si="61"/>
        <v>123483.69666584651</v>
      </c>
      <c r="N300" s="7">
        <f t="shared" si="62"/>
        <v>5.4881642962598445</v>
      </c>
      <c r="O300" s="1" t="str">
        <f t="shared" si="63"/>
        <v>YES</v>
      </c>
      <c r="P300" s="3">
        <f t="shared" si="64"/>
        <v>0</v>
      </c>
      <c r="Q300" s="3">
        <f t="shared" si="65"/>
        <v>123483.69666584651</v>
      </c>
      <c r="R300" s="45">
        <f t="shared" si="66"/>
        <v>5.4881642962598445</v>
      </c>
    </row>
    <row r="301" spans="1:18" ht="12.75">
      <c r="A301" s="24">
        <v>274</v>
      </c>
      <c r="B301" s="1">
        <v>0</v>
      </c>
      <c r="C301" s="7">
        <v>0.37</v>
      </c>
      <c r="D301" s="7">
        <f t="shared" si="69"/>
        <v>0.27749999999999997</v>
      </c>
      <c r="E301" s="3">
        <f t="shared" si="67"/>
        <v>123483.69666584651</v>
      </c>
      <c r="F301" s="7">
        <f t="shared" si="68"/>
        <v>5.4881642962598445</v>
      </c>
      <c r="G301" s="17">
        <f t="shared" si="56"/>
        <v>0</v>
      </c>
      <c r="H301" s="23">
        <f t="shared" si="57"/>
        <v>0</v>
      </c>
      <c r="I301" s="17">
        <f t="shared" si="58"/>
        <v>491.69531249999994</v>
      </c>
      <c r="J301" s="18">
        <f t="shared" si="59"/>
        <v>62.43749999999999</v>
      </c>
      <c r="K301" s="23">
        <f t="shared" si="60"/>
        <v>6.377952755905512</v>
      </c>
      <c r="L301" s="39"/>
      <c r="M301" s="3">
        <f t="shared" si="61"/>
        <v>122923.1859005906</v>
      </c>
      <c r="N301" s="7">
        <f t="shared" si="62"/>
        <v>5.4632527066929155</v>
      </c>
      <c r="O301" s="1" t="str">
        <f t="shared" si="63"/>
        <v>YES</v>
      </c>
      <c r="P301" s="3">
        <f t="shared" si="64"/>
        <v>0</v>
      </c>
      <c r="Q301" s="3">
        <f t="shared" si="65"/>
        <v>122923.1859005906</v>
      </c>
      <c r="R301" s="45">
        <f t="shared" si="66"/>
        <v>5.4632527066929155</v>
      </c>
    </row>
    <row r="302" spans="1:18" ht="12.75">
      <c r="A302" s="24">
        <v>275</v>
      </c>
      <c r="B302" s="1">
        <v>0.1</v>
      </c>
      <c r="C302" s="7">
        <v>0.21</v>
      </c>
      <c r="D302" s="7">
        <f t="shared" si="69"/>
        <v>0.1575</v>
      </c>
      <c r="E302" s="3">
        <f t="shared" si="67"/>
        <v>122923.1859005906</v>
      </c>
      <c r="F302" s="7">
        <f t="shared" si="68"/>
        <v>5.4632527066929155</v>
      </c>
      <c r="G302" s="17">
        <f t="shared" si="56"/>
        <v>187.5</v>
      </c>
      <c r="H302" s="23">
        <f t="shared" si="57"/>
        <v>5989.500000000001</v>
      </c>
      <c r="I302" s="17">
        <f t="shared" si="58"/>
        <v>279.0703125</v>
      </c>
      <c r="J302" s="18">
        <f t="shared" si="59"/>
        <v>35.4375</v>
      </c>
      <c r="K302" s="23">
        <f t="shared" si="60"/>
        <v>6.377952755905512</v>
      </c>
      <c r="L302" s="39"/>
      <c r="M302" s="3">
        <f t="shared" si="61"/>
        <v>128779.30013533469</v>
      </c>
      <c r="N302" s="7">
        <f t="shared" si="62"/>
        <v>5.72352445045932</v>
      </c>
      <c r="O302" s="1" t="str">
        <f t="shared" si="63"/>
        <v>YES</v>
      </c>
      <c r="P302" s="3">
        <f t="shared" si="64"/>
        <v>0</v>
      </c>
      <c r="Q302" s="3">
        <f t="shared" si="65"/>
        <v>128779.30013533469</v>
      </c>
      <c r="R302" s="45">
        <f t="shared" si="66"/>
        <v>5.72352445045932</v>
      </c>
    </row>
    <row r="303" spans="1:18" ht="12.75">
      <c r="A303" s="24">
        <v>276</v>
      </c>
      <c r="B303" s="1">
        <v>0.02</v>
      </c>
      <c r="C303" s="7">
        <v>0.23</v>
      </c>
      <c r="D303" s="7">
        <f t="shared" si="69"/>
        <v>0.17250000000000001</v>
      </c>
      <c r="E303" s="3">
        <f t="shared" si="67"/>
        <v>128779.30013533469</v>
      </c>
      <c r="F303" s="7">
        <f t="shared" si="68"/>
        <v>5.72352445045932</v>
      </c>
      <c r="G303" s="17">
        <f t="shared" si="56"/>
        <v>37.5</v>
      </c>
      <c r="H303" s="23">
        <f t="shared" si="57"/>
        <v>0</v>
      </c>
      <c r="I303" s="17">
        <f t="shared" si="58"/>
        <v>305.64843750000006</v>
      </c>
      <c r="J303" s="18">
        <f t="shared" si="59"/>
        <v>38.81250000000001</v>
      </c>
      <c r="K303" s="23">
        <f t="shared" si="60"/>
        <v>6.377952755905512</v>
      </c>
      <c r="L303" s="39"/>
      <c r="M303" s="3">
        <f t="shared" si="61"/>
        <v>128465.96124507878</v>
      </c>
      <c r="N303" s="7">
        <f t="shared" si="62"/>
        <v>5.709598277559057</v>
      </c>
      <c r="O303" s="1" t="str">
        <f t="shared" si="63"/>
        <v>YES</v>
      </c>
      <c r="P303" s="3">
        <f t="shared" si="64"/>
        <v>0</v>
      </c>
      <c r="Q303" s="3">
        <f t="shared" si="65"/>
        <v>128465.96124507878</v>
      </c>
      <c r="R303" s="45">
        <f t="shared" si="66"/>
        <v>5.709598277559057</v>
      </c>
    </row>
    <row r="304" spans="1:18" ht="12.75">
      <c r="A304" s="24">
        <v>277</v>
      </c>
      <c r="B304" s="1">
        <v>0.03</v>
      </c>
      <c r="C304" s="7">
        <v>0.26</v>
      </c>
      <c r="D304" s="7">
        <f t="shared" si="69"/>
        <v>0.195</v>
      </c>
      <c r="E304" s="3">
        <f t="shared" si="67"/>
        <v>128465.96124507878</v>
      </c>
      <c r="F304" s="7">
        <f t="shared" si="68"/>
        <v>5.709598277559057</v>
      </c>
      <c r="G304" s="17">
        <f t="shared" si="56"/>
        <v>56.25</v>
      </c>
      <c r="H304" s="23">
        <f t="shared" si="57"/>
        <v>0</v>
      </c>
      <c r="I304" s="17">
        <f t="shared" si="58"/>
        <v>345.515625</v>
      </c>
      <c r="J304" s="18">
        <f t="shared" si="59"/>
        <v>43.875</v>
      </c>
      <c r="K304" s="23">
        <f t="shared" si="60"/>
        <v>6.377952755905512</v>
      </c>
      <c r="L304" s="39"/>
      <c r="M304" s="3">
        <f t="shared" si="61"/>
        <v>128126.44266732287</v>
      </c>
      <c r="N304" s="7">
        <f t="shared" si="62"/>
        <v>5.6945085629921275</v>
      </c>
      <c r="O304" s="1" t="str">
        <f t="shared" si="63"/>
        <v>YES</v>
      </c>
      <c r="P304" s="3">
        <f t="shared" si="64"/>
        <v>0</v>
      </c>
      <c r="Q304" s="3">
        <f t="shared" si="65"/>
        <v>128126.44266732287</v>
      </c>
      <c r="R304" s="45">
        <f t="shared" si="66"/>
        <v>5.6945085629921275</v>
      </c>
    </row>
    <row r="305" spans="1:18" ht="12.75">
      <c r="A305" s="24">
        <v>278</v>
      </c>
      <c r="B305" s="1">
        <v>0</v>
      </c>
      <c r="C305" s="7">
        <v>0.23</v>
      </c>
      <c r="D305" s="7">
        <f t="shared" si="69"/>
        <v>0.17250000000000001</v>
      </c>
      <c r="E305" s="3">
        <f t="shared" si="67"/>
        <v>128126.44266732287</v>
      </c>
      <c r="F305" s="7">
        <f t="shared" si="68"/>
        <v>5.6945085629921275</v>
      </c>
      <c r="G305" s="17">
        <f t="shared" si="56"/>
        <v>0</v>
      </c>
      <c r="H305" s="23">
        <f t="shared" si="57"/>
        <v>0</v>
      </c>
      <c r="I305" s="17">
        <f t="shared" si="58"/>
        <v>305.64843750000006</v>
      </c>
      <c r="J305" s="18">
        <f t="shared" si="59"/>
        <v>38.81250000000001</v>
      </c>
      <c r="K305" s="23">
        <f t="shared" si="60"/>
        <v>6.377952755905512</v>
      </c>
      <c r="L305" s="39"/>
      <c r="M305" s="3">
        <f t="shared" si="61"/>
        <v>127775.60377706696</v>
      </c>
      <c r="N305" s="7">
        <f t="shared" si="62"/>
        <v>5.678915723425199</v>
      </c>
      <c r="O305" s="1" t="str">
        <f t="shared" si="63"/>
        <v>YES</v>
      </c>
      <c r="P305" s="3">
        <f t="shared" si="64"/>
        <v>0</v>
      </c>
      <c r="Q305" s="3">
        <f t="shared" si="65"/>
        <v>127775.60377706696</v>
      </c>
      <c r="R305" s="45">
        <f t="shared" si="66"/>
        <v>5.678915723425199</v>
      </c>
    </row>
    <row r="306" spans="1:18" ht="12.75">
      <c r="A306" s="24">
        <v>279</v>
      </c>
      <c r="B306" s="1">
        <v>0</v>
      </c>
      <c r="C306" s="7">
        <v>0.25</v>
      </c>
      <c r="D306" s="7">
        <f t="shared" si="69"/>
        <v>0.1875</v>
      </c>
      <c r="E306" s="3">
        <f t="shared" si="67"/>
        <v>127775.60377706696</v>
      </c>
      <c r="F306" s="7">
        <f t="shared" si="68"/>
        <v>5.678915723425199</v>
      </c>
      <c r="G306" s="17">
        <f t="shared" si="56"/>
        <v>0</v>
      </c>
      <c r="H306" s="23">
        <f t="shared" si="57"/>
        <v>0</v>
      </c>
      <c r="I306" s="17">
        <f t="shared" si="58"/>
        <v>332.2265625</v>
      </c>
      <c r="J306" s="18">
        <f t="shared" si="59"/>
        <v>42.1875</v>
      </c>
      <c r="K306" s="23">
        <f t="shared" si="60"/>
        <v>6.377952755905512</v>
      </c>
      <c r="L306" s="39"/>
      <c r="M306" s="3">
        <f t="shared" si="61"/>
        <v>127394.81176181106</v>
      </c>
      <c r="N306" s="7">
        <f t="shared" si="62"/>
        <v>5.661991633858269</v>
      </c>
      <c r="O306" s="1" t="str">
        <f t="shared" si="63"/>
        <v>YES</v>
      </c>
      <c r="P306" s="3">
        <f t="shared" si="64"/>
        <v>0</v>
      </c>
      <c r="Q306" s="3">
        <f t="shared" si="65"/>
        <v>127394.81176181106</v>
      </c>
      <c r="R306" s="45">
        <f t="shared" si="66"/>
        <v>5.661991633858269</v>
      </c>
    </row>
    <row r="307" spans="1:18" ht="12.75">
      <c r="A307" s="24">
        <v>280</v>
      </c>
      <c r="B307" s="1">
        <v>0</v>
      </c>
      <c r="C307" s="7">
        <v>0.29</v>
      </c>
      <c r="D307" s="7">
        <f t="shared" si="69"/>
        <v>0.21749999999999997</v>
      </c>
      <c r="E307" s="3">
        <f t="shared" si="67"/>
        <v>127394.81176181106</v>
      </c>
      <c r="F307" s="7">
        <f t="shared" si="68"/>
        <v>5.661991633858269</v>
      </c>
      <c r="G307" s="17">
        <f t="shared" si="56"/>
        <v>0</v>
      </c>
      <c r="H307" s="23">
        <f t="shared" si="57"/>
        <v>0</v>
      </c>
      <c r="I307" s="17">
        <f t="shared" si="58"/>
        <v>385.38281249999994</v>
      </c>
      <c r="J307" s="18">
        <f t="shared" si="59"/>
        <v>48.93749999999999</v>
      </c>
      <c r="K307" s="23">
        <f t="shared" si="60"/>
        <v>6.377952755905512</v>
      </c>
      <c r="L307" s="39"/>
      <c r="M307" s="3">
        <f t="shared" si="61"/>
        <v>126954.11349655515</v>
      </c>
      <c r="N307" s="7">
        <f t="shared" si="62"/>
        <v>5.64240504429134</v>
      </c>
      <c r="O307" s="1" t="str">
        <f t="shared" si="63"/>
        <v>YES</v>
      </c>
      <c r="P307" s="3">
        <f t="shared" si="64"/>
        <v>0</v>
      </c>
      <c r="Q307" s="3">
        <f t="shared" si="65"/>
        <v>126954.11349655515</v>
      </c>
      <c r="R307" s="45">
        <f t="shared" si="66"/>
        <v>5.64240504429134</v>
      </c>
    </row>
    <row r="308" spans="1:18" ht="12.75">
      <c r="A308" s="24">
        <v>281</v>
      </c>
      <c r="B308" s="1">
        <v>0</v>
      </c>
      <c r="C308" s="7">
        <v>0.28</v>
      </c>
      <c r="D308" s="7">
        <f t="shared" si="69"/>
        <v>0.21000000000000002</v>
      </c>
      <c r="E308" s="3">
        <f t="shared" si="67"/>
        <v>126954.11349655515</v>
      </c>
      <c r="F308" s="7">
        <f t="shared" si="68"/>
        <v>5.64240504429134</v>
      </c>
      <c r="G308" s="17">
        <f t="shared" si="56"/>
        <v>0</v>
      </c>
      <c r="H308" s="23">
        <f t="shared" si="57"/>
        <v>0</v>
      </c>
      <c r="I308" s="17">
        <f t="shared" si="58"/>
        <v>372.09375</v>
      </c>
      <c r="J308" s="18">
        <f t="shared" si="59"/>
        <v>47.25</v>
      </c>
      <c r="K308" s="23">
        <f t="shared" si="60"/>
        <v>6.377952755905512</v>
      </c>
      <c r="L308" s="39"/>
      <c r="M308" s="3">
        <f t="shared" si="61"/>
        <v>126528.39179379924</v>
      </c>
      <c r="N308" s="7">
        <f t="shared" si="62"/>
        <v>5.623484079724411</v>
      </c>
      <c r="O308" s="1" t="str">
        <f t="shared" si="63"/>
        <v>YES</v>
      </c>
      <c r="P308" s="3">
        <f t="shared" si="64"/>
        <v>0</v>
      </c>
      <c r="Q308" s="3">
        <f t="shared" si="65"/>
        <v>126528.39179379924</v>
      </c>
      <c r="R308" s="45">
        <f t="shared" si="66"/>
        <v>5.623484079724411</v>
      </c>
    </row>
    <row r="309" spans="1:18" ht="12.75">
      <c r="A309" s="24">
        <v>282</v>
      </c>
      <c r="B309" s="1">
        <v>0</v>
      </c>
      <c r="C309" s="7">
        <v>0.41</v>
      </c>
      <c r="D309" s="7">
        <f t="shared" si="69"/>
        <v>0.3075</v>
      </c>
      <c r="E309" s="3">
        <f t="shared" si="67"/>
        <v>126528.39179379924</v>
      </c>
      <c r="F309" s="7">
        <f t="shared" si="68"/>
        <v>5.623484079724411</v>
      </c>
      <c r="G309" s="17">
        <f t="shared" si="56"/>
        <v>0</v>
      </c>
      <c r="H309" s="23">
        <f t="shared" si="57"/>
        <v>0</v>
      </c>
      <c r="I309" s="17">
        <f t="shared" si="58"/>
        <v>544.8515625</v>
      </c>
      <c r="J309" s="18">
        <f t="shared" si="59"/>
        <v>69.1875</v>
      </c>
      <c r="K309" s="23">
        <f t="shared" si="60"/>
        <v>6.377952755905512</v>
      </c>
      <c r="L309" s="39"/>
      <c r="M309" s="3">
        <f t="shared" si="61"/>
        <v>125907.97477854333</v>
      </c>
      <c r="N309" s="7">
        <f t="shared" si="62"/>
        <v>5.595909990157481</v>
      </c>
      <c r="O309" s="1" t="str">
        <f t="shared" si="63"/>
        <v>YES</v>
      </c>
      <c r="P309" s="3">
        <f t="shared" si="64"/>
        <v>0</v>
      </c>
      <c r="Q309" s="3">
        <f t="shared" si="65"/>
        <v>125907.97477854333</v>
      </c>
      <c r="R309" s="45">
        <f t="shared" si="66"/>
        <v>5.595909990157481</v>
      </c>
    </row>
    <row r="310" spans="1:18" ht="12.75">
      <c r="A310" s="24">
        <v>283</v>
      </c>
      <c r="B310" s="1">
        <v>0</v>
      </c>
      <c r="C310" s="7">
        <v>0.34</v>
      </c>
      <c r="D310" s="7">
        <f t="shared" si="69"/>
        <v>0.255</v>
      </c>
      <c r="E310" s="3">
        <f t="shared" si="67"/>
        <v>125907.97477854333</v>
      </c>
      <c r="F310" s="7">
        <f t="shared" si="68"/>
        <v>5.595909990157481</v>
      </c>
      <c r="G310" s="17">
        <f t="shared" si="56"/>
        <v>0</v>
      </c>
      <c r="H310" s="23">
        <f t="shared" si="57"/>
        <v>0</v>
      </c>
      <c r="I310" s="17">
        <f t="shared" si="58"/>
        <v>451.828125</v>
      </c>
      <c r="J310" s="18">
        <f t="shared" si="59"/>
        <v>57.375</v>
      </c>
      <c r="K310" s="23">
        <f t="shared" si="60"/>
        <v>6.377952755905512</v>
      </c>
      <c r="L310" s="39"/>
      <c r="M310" s="3">
        <f t="shared" si="61"/>
        <v>125392.39370078742</v>
      </c>
      <c r="N310" s="7">
        <f t="shared" si="62"/>
        <v>5.572995275590552</v>
      </c>
      <c r="O310" s="1" t="str">
        <f t="shared" si="63"/>
        <v>YES</v>
      </c>
      <c r="P310" s="3">
        <f t="shared" si="64"/>
        <v>0</v>
      </c>
      <c r="Q310" s="3">
        <f t="shared" si="65"/>
        <v>125392.39370078742</v>
      </c>
      <c r="R310" s="45">
        <f t="shared" si="66"/>
        <v>5.572995275590552</v>
      </c>
    </row>
    <row r="311" spans="1:18" ht="12.75">
      <c r="A311" s="24">
        <v>284</v>
      </c>
      <c r="B311" s="1">
        <v>0</v>
      </c>
      <c r="C311" s="7">
        <v>0.25</v>
      </c>
      <c r="D311" s="7">
        <f t="shared" si="69"/>
        <v>0.1875</v>
      </c>
      <c r="E311" s="3">
        <f t="shared" si="67"/>
        <v>125392.39370078742</v>
      </c>
      <c r="F311" s="7">
        <f t="shared" si="68"/>
        <v>5.572995275590552</v>
      </c>
      <c r="G311" s="17">
        <f t="shared" si="56"/>
        <v>0</v>
      </c>
      <c r="H311" s="23">
        <f t="shared" si="57"/>
        <v>0</v>
      </c>
      <c r="I311" s="17">
        <f t="shared" si="58"/>
        <v>332.2265625</v>
      </c>
      <c r="J311" s="18">
        <f t="shared" si="59"/>
        <v>42.1875</v>
      </c>
      <c r="K311" s="23">
        <f t="shared" si="60"/>
        <v>6.377952755905512</v>
      </c>
      <c r="L311" s="39"/>
      <c r="M311" s="3">
        <f t="shared" si="61"/>
        <v>125011.60168553151</v>
      </c>
      <c r="N311" s="7">
        <f t="shared" si="62"/>
        <v>5.5560711860236225</v>
      </c>
      <c r="O311" s="1" t="str">
        <f t="shared" si="63"/>
        <v>YES</v>
      </c>
      <c r="P311" s="3">
        <f t="shared" si="64"/>
        <v>0</v>
      </c>
      <c r="Q311" s="3">
        <f t="shared" si="65"/>
        <v>125011.60168553151</v>
      </c>
      <c r="R311" s="45">
        <f t="shared" si="66"/>
        <v>5.5560711860236225</v>
      </c>
    </row>
    <row r="312" spans="1:18" ht="12.75">
      <c r="A312" s="24">
        <v>285</v>
      </c>
      <c r="B312" s="1">
        <v>0</v>
      </c>
      <c r="C312" s="7">
        <v>0.27</v>
      </c>
      <c r="D312" s="7">
        <f t="shared" si="69"/>
        <v>0.2025</v>
      </c>
      <c r="E312" s="3">
        <f t="shared" si="67"/>
        <v>125011.60168553151</v>
      </c>
      <c r="F312" s="7">
        <f t="shared" si="68"/>
        <v>5.5560711860236225</v>
      </c>
      <c r="G312" s="17">
        <f t="shared" si="56"/>
        <v>0</v>
      </c>
      <c r="H312" s="23">
        <f t="shared" si="57"/>
        <v>0</v>
      </c>
      <c r="I312" s="17">
        <f t="shared" si="58"/>
        <v>358.8046875</v>
      </c>
      <c r="J312" s="18">
        <f t="shared" si="59"/>
        <v>45.5625</v>
      </c>
      <c r="K312" s="23">
        <f t="shared" si="60"/>
        <v>6.377952755905512</v>
      </c>
      <c r="L312" s="39"/>
      <c r="M312" s="3">
        <f t="shared" si="61"/>
        <v>124600.8565452756</v>
      </c>
      <c r="N312" s="7">
        <f t="shared" si="62"/>
        <v>5.537815846456693</v>
      </c>
      <c r="O312" s="1" t="str">
        <f t="shared" si="63"/>
        <v>YES</v>
      </c>
      <c r="P312" s="3">
        <f t="shared" si="64"/>
        <v>0</v>
      </c>
      <c r="Q312" s="3">
        <f t="shared" si="65"/>
        <v>124600.8565452756</v>
      </c>
      <c r="R312" s="45">
        <f t="shared" si="66"/>
        <v>5.537815846456693</v>
      </c>
    </row>
    <row r="313" spans="1:18" ht="12.75">
      <c r="A313" s="24">
        <v>286</v>
      </c>
      <c r="B313" s="1">
        <v>0</v>
      </c>
      <c r="C313" s="7">
        <v>0.27</v>
      </c>
      <c r="D313" s="7">
        <f t="shared" si="69"/>
        <v>0.2025</v>
      </c>
      <c r="E313" s="3">
        <f t="shared" si="67"/>
        <v>124600.8565452756</v>
      </c>
      <c r="F313" s="7">
        <f t="shared" si="68"/>
        <v>5.537815846456693</v>
      </c>
      <c r="G313" s="17">
        <f t="shared" si="56"/>
        <v>0</v>
      </c>
      <c r="H313" s="23">
        <f t="shared" si="57"/>
        <v>0</v>
      </c>
      <c r="I313" s="17">
        <f t="shared" si="58"/>
        <v>358.8046875</v>
      </c>
      <c r="J313" s="18">
        <f t="shared" si="59"/>
        <v>45.5625</v>
      </c>
      <c r="K313" s="23">
        <f t="shared" si="60"/>
        <v>6.377952755905512</v>
      </c>
      <c r="L313" s="39"/>
      <c r="M313" s="3">
        <f t="shared" si="61"/>
        <v>124190.11140501969</v>
      </c>
      <c r="N313" s="7">
        <f t="shared" si="62"/>
        <v>5.519560506889764</v>
      </c>
      <c r="O313" s="1" t="str">
        <f t="shared" si="63"/>
        <v>YES</v>
      </c>
      <c r="P313" s="3">
        <f t="shared" si="64"/>
        <v>0</v>
      </c>
      <c r="Q313" s="3">
        <f t="shared" si="65"/>
        <v>124190.11140501969</v>
      </c>
      <c r="R313" s="45">
        <f t="shared" si="66"/>
        <v>5.519560506889764</v>
      </c>
    </row>
    <row r="314" spans="1:18" ht="12.75">
      <c r="A314" s="24">
        <v>287</v>
      </c>
      <c r="B314" s="1">
        <v>0.08</v>
      </c>
      <c r="C314" s="7">
        <v>0.24</v>
      </c>
      <c r="D314" s="7">
        <f t="shared" si="69"/>
        <v>0.18</v>
      </c>
      <c r="E314" s="3">
        <f t="shared" si="67"/>
        <v>124190.11140501969</v>
      </c>
      <c r="F314" s="7">
        <f t="shared" si="68"/>
        <v>5.519560506889764</v>
      </c>
      <c r="G314" s="17">
        <f t="shared" si="56"/>
        <v>150</v>
      </c>
      <c r="H314" s="23">
        <f t="shared" si="57"/>
        <v>4791.6</v>
      </c>
      <c r="I314" s="17">
        <f t="shared" si="58"/>
        <v>318.9375</v>
      </c>
      <c r="J314" s="18">
        <f t="shared" si="59"/>
        <v>40.5</v>
      </c>
      <c r="K314" s="23">
        <f t="shared" si="60"/>
        <v>6.377952755905512</v>
      </c>
      <c r="L314" s="39"/>
      <c r="M314" s="3">
        <f t="shared" si="61"/>
        <v>128765.89595226379</v>
      </c>
      <c r="N314" s="7">
        <f t="shared" si="62"/>
        <v>5.722928708989501</v>
      </c>
      <c r="O314" s="1" t="str">
        <f t="shared" si="63"/>
        <v>YES</v>
      </c>
      <c r="P314" s="3">
        <f t="shared" si="64"/>
        <v>0</v>
      </c>
      <c r="Q314" s="3">
        <f t="shared" si="65"/>
        <v>128765.89595226379</v>
      </c>
      <c r="R314" s="45">
        <f t="shared" si="66"/>
        <v>5.722928708989501</v>
      </c>
    </row>
    <row r="315" spans="1:18" ht="12.75">
      <c r="A315" s="24">
        <v>288</v>
      </c>
      <c r="B315" s="1">
        <v>0</v>
      </c>
      <c r="C315" s="7">
        <v>0.09</v>
      </c>
      <c r="D315" s="7">
        <f t="shared" si="69"/>
        <v>0.0675</v>
      </c>
      <c r="E315" s="3">
        <f t="shared" si="67"/>
        <v>128765.89595226379</v>
      </c>
      <c r="F315" s="7">
        <f t="shared" si="68"/>
        <v>5.722928708989501</v>
      </c>
      <c r="G315" s="17">
        <f t="shared" si="56"/>
        <v>0</v>
      </c>
      <c r="H315" s="23">
        <f t="shared" si="57"/>
        <v>0</v>
      </c>
      <c r="I315" s="17">
        <f t="shared" si="58"/>
        <v>119.6015625</v>
      </c>
      <c r="J315" s="18">
        <f t="shared" si="59"/>
        <v>15.1875</v>
      </c>
      <c r="K315" s="23">
        <f t="shared" si="60"/>
        <v>6.377952755905512</v>
      </c>
      <c r="L315" s="39"/>
      <c r="M315" s="3">
        <f t="shared" si="61"/>
        <v>128624.72893700788</v>
      </c>
      <c r="N315" s="7">
        <f t="shared" si="62"/>
        <v>5.716654619422572</v>
      </c>
      <c r="O315" s="1" t="str">
        <f t="shared" si="63"/>
        <v>YES</v>
      </c>
      <c r="P315" s="3">
        <f t="shared" si="64"/>
        <v>0</v>
      </c>
      <c r="Q315" s="3">
        <f t="shared" si="65"/>
        <v>128624.72893700788</v>
      </c>
      <c r="R315" s="45">
        <f t="shared" si="66"/>
        <v>5.716654619422572</v>
      </c>
    </row>
    <row r="316" spans="1:18" ht="12.75">
      <c r="A316" s="24">
        <v>289</v>
      </c>
      <c r="B316" s="1">
        <v>0.14</v>
      </c>
      <c r="C316" s="7">
        <v>0.19</v>
      </c>
      <c r="D316" s="7">
        <f t="shared" si="69"/>
        <v>0.14250000000000002</v>
      </c>
      <c r="E316" s="3">
        <f t="shared" si="67"/>
        <v>128624.72893700788</v>
      </c>
      <c r="F316" s="7">
        <f t="shared" si="68"/>
        <v>5.716654619422572</v>
      </c>
      <c r="G316" s="17">
        <f t="shared" si="56"/>
        <v>262.50000000000006</v>
      </c>
      <c r="H316" s="23">
        <f t="shared" si="57"/>
        <v>8385.300000000001</v>
      </c>
      <c r="I316" s="17">
        <f t="shared" si="58"/>
        <v>252.49218750000003</v>
      </c>
      <c r="J316" s="18">
        <f t="shared" si="59"/>
        <v>32.06250000000001</v>
      </c>
      <c r="K316" s="23">
        <f t="shared" si="60"/>
        <v>6.377952755905512</v>
      </c>
      <c r="L316" s="39"/>
      <c r="M316" s="3">
        <f t="shared" si="61"/>
        <v>136125</v>
      </c>
      <c r="N316" s="7">
        <f t="shared" si="62"/>
        <v>6.05</v>
      </c>
      <c r="O316" s="1" t="str">
        <f t="shared" si="63"/>
        <v>YES</v>
      </c>
      <c r="P316" s="3">
        <f t="shared" si="64"/>
        <v>0</v>
      </c>
      <c r="Q316" s="3">
        <f t="shared" si="65"/>
        <v>136125</v>
      </c>
      <c r="R316" s="45">
        <f t="shared" si="66"/>
        <v>6.05</v>
      </c>
    </row>
    <row r="317" spans="1:18" ht="12.75">
      <c r="A317" s="24">
        <v>290</v>
      </c>
      <c r="B317" s="1">
        <v>0.05</v>
      </c>
      <c r="C317" s="7">
        <v>0.11</v>
      </c>
      <c r="D317" s="7">
        <f t="shared" si="69"/>
        <v>0.0825</v>
      </c>
      <c r="E317" s="3">
        <f t="shared" si="67"/>
        <v>136125</v>
      </c>
      <c r="F317" s="7">
        <f t="shared" si="68"/>
        <v>6.05</v>
      </c>
      <c r="G317" s="17">
        <f t="shared" si="56"/>
        <v>93.75</v>
      </c>
      <c r="H317" s="23">
        <f t="shared" si="57"/>
        <v>0</v>
      </c>
      <c r="I317" s="17">
        <f t="shared" si="58"/>
        <v>146.1796875</v>
      </c>
      <c r="J317" s="18">
        <f t="shared" si="59"/>
        <v>18.5625</v>
      </c>
      <c r="K317" s="23">
        <f t="shared" si="60"/>
        <v>6.377952755905512</v>
      </c>
      <c r="L317" s="39"/>
      <c r="M317" s="3">
        <f t="shared" si="61"/>
        <v>136047.6298597441</v>
      </c>
      <c r="N317" s="7">
        <f t="shared" si="62"/>
        <v>6.046561327099738</v>
      </c>
      <c r="O317" s="1" t="str">
        <f t="shared" si="63"/>
        <v>YES</v>
      </c>
      <c r="P317" s="3">
        <f t="shared" si="64"/>
        <v>0</v>
      </c>
      <c r="Q317" s="3">
        <f t="shared" si="65"/>
        <v>136047.6298597441</v>
      </c>
      <c r="R317" s="45">
        <f t="shared" si="66"/>
        <v>6.046561327099738</v>
      </c>
    </row>
    <row r="318" spans="1:18" ht="12.75">
      <c r="A318" s="24">
        <v>291</v>
      </c>
      <c r="B318" s="1">
        <v>0</v>
      </c>
      <c r="C318" s="7">
        <v>0.15</v>
      </c>
      <c r="D318" s="7">
        <f t="shared" si="69"/>
        <v>0.11249999999999999</v>
      </c>
      <c r="E318" s="3">
        <f t="shared" si="67"/>
        <v>136047.6298597441</v>
      </c>
      <c r="F318" s="7">
        <f t="shared" si="68"/>
        <v>6.046561327099738</v>
      </c>
      <c r="G318" s="17">
        <f t="shared" si="56"/>
        <v>0</v>
      </c>
      <c r="H318" s="23">
        <f t="shared" si="57"/>
        <v>0</v>
      </c>
      <c r="I318" s="17">
        <f t="shared" si="58"/>
        <v>199.3359375</v>
      </c>
      <c r="J318" s="18">
        <f t="shared" si="59"/>
        <v>25.312499999999996</v>
      </c>
      <c r="K318" s="23">
        <f t="shared" si="60"/>
        <v>6.377952755905512</v>
      </c>
      <c r="L318" s="39"/>
      <c r="M318" s="3">
        <f t="shared" si="61"/>
        <v>135816.6034694882</v>
      </c>
      <c r="N318" s="7">
        <f t="shared" si="62"/>
        <v>6.036293487532809</v>
      </c>
      <c r="O318" s="1" t="str">
        <f t="shared" si="63"/>
        <v>YES</v>
      </c>
      <c r="P318" s="3">
        <f t="shared" si="64"/>
        <v>0</v>
      </c>
      <c r="Q318" s="3">
        <f t="shared" si="65"/>
        <v>135816.6034694882</v>
      </c>
      <c r="R318" s="45">
        <f t="shared" si="66"/>
        <v>6.036293487532809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69"/>
        <v>0.1275</v>
      </c>
      <c r="E319" s="3">
        <f t="shared" si="67"/>
        <v>135816.6034694882</v>
      </c>
      <c r="F319" s="7">
        <f t="shared" si="68"/>
        <v>6.036293487532809</v>
      </c>
      <c r="G319" s="17">
        <f t="shared" si="56"/>
        <v>0</v>
      </c>
      <c r="H319" s="23">
        <f t="shared" si="57"/>
        <v>0</v>
      </c>
      <c r="I319" s="17">
        <f t="shared" si="58"/>
        <v>225.9140625</v>
      </c>
      <c r="J319" s="18">
        <f t="shared" si="59"/>
        <v>28.6875</v>
      </c>
      <c r="K319" s="23">
        <f t="shared" si="60"/>
        <v>6.377952755905512</v>
      </c>
      <c r="L319" s="39"/>
      <c r="M319" s="3">
        <f t="shared" si="61"/>
        <v>135555.62395423232</v>
      </c>
      <c r="N319" s="7">
        <f t="shared" si="62"/>
        <v>6.024694397965881</v>
      </c>
      <c r="O319" s="1" t="str">
        <f t="shared" si="63"/>
        <v>YES</v>
      </c>
      <c r="P319" s="3">
        <f t="shared" si="64"/>
        <v>0</v>
      </c>
      <c r="Q319" s="3">
        <f t="shared" si="65"/>
        <v>135555.62395423232</v>
      </c>
      <c r="R319" s="45">
        <f t="shared" si="66"/>
        <v>6.024694397965881</v>
      </c>
    </row>
    <row r="320" spans="1:18" ht="12.75">
      <c r="A320" s="24">
        <v>293</v>
      </c>
      <c r="B320" s="1">
        <v>0</v>
      </c>
      <c r="C320" s="7">
        <v>0.15</v>
      </c>
      <c r="D320" s="7">
        <f t="shared" si="69"/>
        <v>0.11249999999999999</v>
      </c>
      <c r="E320" s="3">
        <f t="shared" si="67"/>
        <v>135555.62395423232</v>
      </c>
      <c r="F320" s="7">
        <f t="shared" si="68"/>
        <v>6.024694397965881</v>
      </c>
      <c r="G320" s="17">
        <f t="shared" si="56"/>
        <v>0</v>
      </c>
      <c r="H320" s="23">
        <f t="shared" si="57"/>
        <v>0</v>
      </c>
      <c r="I320" s="17">
        <f t="shared" si="58"/>
        <v>199.3359375</v>
      </c>
      <c r="J320" s="18">
        <f t="shared" si="59"/>
        <v>25.312499999999996</v>
      </c>
      <c r="K320" s="23">
        <f t="shared" si="60"/>
        <v>6.377952755905512</v>
      </c>
      <c r="L320" s="39"/>
      <c r="M320" s="3">
        <f t="shared" si="61"/>
        <v>135324.59756397642</v>
      </c>
      <c r="N320" s="7">
        <f t="shared" si="62"/>
        <v>6.014426558398952</v>
      </c>
      <c r="O320" s="1" t="str">
        <f t="shared" si="63"/>
        <v>YES</v>
      </c>
      <c r="P320" s="3">
        <f t="shared" si="64"/>
        <v>0</v>
      </c>
      <c r="Q320" s="3">
        <f t="shared" si="65"/>
        <v>135324.59756397642</v>
      </c>
      <c r="R320" s="45">
        <f t="shared" si="66"/>
        <v>6.014426558398952</v>
      </c>
    </row>
    <row r="321" spans="1:18" ht="12.75">
      <c r="A321" s="24">
        <v>294</v>
      </c>
      <c r="B321" s="1">
        <v>0.42</v>
      </c>
      <c r="C321" s="7">
        <v>0.14</v>
      </c>
      <c r="D321" s="7">
        <f t="shared" si="69"/>
        <v>0.10500000000000001</v>
      </c>
      <c r="E321" s="3">
        <f t="shared" si="67"/>
        <v>135324.59756397642</v>
      </c>
      <c r="F321" s="7">
        <f t="shared" si="68"/>
        <v>6.014426558398952</v>
      </c>
      <c r="G321" s="17">
        <f t="shared" si="56"/>
        <v>787.5</v>
      </c>
      <c r="H321" s="23">
        <f t="shared" si="57"/>
        <v>25155.9</v>
      </c>
      <c r="I321" s="17">
        <f t="shared" si="58"/>
        <v>186.046875</v>
      </c>
      <c r="J321" s="18">
        <f t="shared" si="59"/>
        <v>23.625</v>
      </c>
      <c r="K321" s="23">
        <f t="shared" si="60"/>
        <v>6.377952755905512</v>
      </c>
      <c r="L321" s="39"/>
      <c r="M321" s="3">
        <f t="shared" si="61"/>
        <v>136125</v>
      </c>
      <c r="N321" s="7">
        <f t="shared" si="62"/>
        <v>6.05</v>
      </c>
      <c r="O321" s="1" t="str">
        <f t="shared" si="63"/>
        <v>YES</v>
      </c>
      <c r="P321" s="3">
        <f t="shared" si="64"/>
        <v>0</v>
      </c>
      <c r="Q321" s="3">
        <f t="shared" si="65"/>
        <v>136125</v>
      </c>
      <c r="R321" s="45">
        <f t="shared" si="66"/>
        <v>6.05</v>
      </c>
    </row>
    <row r="322" spans="1:18" ht="12.75">
      <c r="A322" s="24">
        <v>295</v>
      </c>
      <c r="B322" s="1">
        <v>0</v>
      </c>
      <c r="C322" s="7">
        <v>0.26</v>
      </c>
      <c r="D322" s="7">
        <f t="shared" si="69"/>
        <v>0.195</v>
      </c>
      <c r="E322" s="3">
        <f t="shared" si="67"/>
        <v>136125</v>
      </c>
      <c r="F322" s="7">
        <f t="shared" si="68"/>
        <v>6.05</v>
      </c>
      <c r="G322" s="17">
        <f t="shared" si="56"/>
        <v>0</v>
      </c>
      <c r="H322" s="23">
        <f t="shared" si="57"/>
        <v>0</v>
      </c>
      <c r="I322" s="17">
        <f t="shared" si="58"/>
        <v>345.515625</v>
      </c>
      <c r="J322" s="18">
        <f t="shared" si="59"/>
        <v>43.875</v>
      </c>
      <c r="K322" s="23">
        <f t="shared" si="60"/>
        <v>6.377952755905512</v>
      </c>
      <c r="L322" s="39"/>
      <c r="M322" s="3">
        <f t="shared" si="61"/>
        <v>135729.2314222441</v>
      </c>
      <c r="N322" s="7">
        <f t="shared" si="62"/>
        <v>6.0324102854330715</v>
      </c>
      <c r="O322" s="1" t="str">
        <f t="shared" si="63"/>
        <v>YES</v>
      </c>
      <c r="P322" s="3">
        <f t="shared" si="64"/>
        <v>0</v>
      </c>
      <c r="Q322" s="3">
        <f t="shared" si="65"/>
        <v>135729.2314222441</v>
      </c>
      <c r="R322" s="45">
        <f t="shared" si="66"/>
        <v>6.0324102854330715</v>
      </c>
    </row>
    <row r="323" spans="1:18" ht="12.75">
      <c r="A323" s="24">
        <v>296</v>
      </c>
      <c r="B323" s="1">
        <v>0</v>
      </c>
      <c r="C323" s="7">
        <v>0.27</v>
      </c>
      <c r="D323" s="7">
        <f t="shared" si="69"/>
        <v>0.2025</v>
      </c>
      <c r="E323" s="3">
        <f t="shared" si="67"/>
        <v>135729.2314222441</v>
      </c>
      <c r="F323" s="7">
        <f t="shared" si="68"/>
        <v>6.0324102854330715</v>
      </c>
      <c r="G323" s="17">
        <f t="shared" si="56"/>
        <v>0</v>
      </c>
      <c r="H323" s="23">
        <f t="shared" si="57"/>
        <v>0</v>
      </c>
      <c r="I323" s="17">
        <f t="shared" si="58"/>
        <v>358.8046875</v>
      </c>
      <c r="J323" s="18">
        <f t="shared" si="59"/>
        <v>45.5625</v>
      </c>
      <c r="K323" s="23">
        <f t="shared" si="60"/>
        <v>6.377952755905512</v>
      </c>
      <c r="L323" s="39"/>
      <c r="M323" s="3">
        <f t="shared" si="61"/>
        <v>135318.4862819882</v>
      </c>
      <c r="N323" s="7">
        <f t="shared" si="62"/>
        <v>6.014154945866142</v>
      </c>
      <c r="O323" s="1" t="str">
        <f t="shared" si="63"/>
        <v>YES</v>
      </c>
      <c r="P323" s="3">
        <f t="shared" si="64"/>
        <v>0</v>
      </c>
      <c r="Q323" s="3">
        <f t="shared" si="65"/>
        <v>135318.4862819882</v>
      </c>
      <c r="R323" s="45">
        <f t="shared" si="66"/>
        <v>6.014154945866142</v>
      </c>
    </row>
    <row r="324" spans="1:18" ht="12.75">
      <c r="A324" s="24">
        <v>297</v>
      </c>
      <c r="B324" s="1">
        <v>0</v>
      </c>
      <c r="C324" s="7">
        <v>0.19</v>
      </c>
      <c r="D324" s="7">
        <f t="shared" si="69"/>
        <v>0.14250000000000002</v>
      </c>
      <c r="E324" s="3">
        <f t="shared" si="67"/>
        <v>135318.4862819882</v>
      </c>
      <c r="F324" s="7">
        <f t="shared" si="68"/>
        <v>6.014154945866142</v>
      </c>
      <c r="G324" s="17">
        <f t="shared" si="56"/>
        <v>0</v>
      </c>
      <c r="H324" s="23">
        <f t="shared" si="57"/>
        <v>0</v>
      </c>
      <c r="I324" s="17">
        <f t="shared" si="58"/>
        <v>252.49218750000003</v>
      </c>
      <c r="J324" s="18">
        <f t="shared" si="59"/>
        <v>32.06250000000001</v>
      </c>
      <c r="K324" s="23">
        <f t="shared" si="60"/>
        <v>6.377952755905512</v>
      </c>
      <c r="L324" s="39"/>
      <c r="M324" s="3">
        <f t="shared" si="61"/>
        <v>135027.55364173232</v>
      </c>
      <c r="N324" s="7">
        <f t="shared" si="62"/>
        <v>6.001224606299214</v>
      </c>
      <c r="O324" s="1" t="str">
        <f t="shared" si="63"/>
        <v>YES</v>
      </c>
      <c r="P324" s="3">
        <f t="shared" si="64"/>
        <v>0</v>
      </c>
      <c r="Q324" s="3">
        <f t="shared" si="65"/>
        <v>135027.55364173232</v>
      </c>
      <c r="R324" s="45">
        <f t="shared" si="66"/>
        <v>6.001224606299214</v>
      </c>
    </row>
    <row r="325" spans="1:18" ht="12.75">
      <c r="A325" s="24">
        <v>298</v>
      </c>
      <c r="B325" s="1">
        <v>0</v>
      </c>
      <c r="C325" s="7">
        <v>0.2</v>
      </c>
      <c r="D325" s="7">
        <f t="shared" si="69"/>
        <v>0.15000000000000002</v>
      </c>
      <c r="E325" s="3">
        <f t="shared" si="67"/>
        <v>135027.55364173232</v>
      </c>
      <c r="F325" s="7">
        <f t="shared" si="68"/>
        <v>6.001224606299214</v>
      </c>
      <c r="G325" s="17">
        <f t="shared" si="56"/>
        <v>0</v>
      </c>
      <c r="H325" s="23">
        <f t="shared" si="57"/>
        <v>0</v>
      </c>
      <c r="I325" s="17">
        <f t="shared" si="58"/>
        <v>265.78125000000006</v>
      </c>
      <c r="J325" s="18">
        <f t="shared" si="59"/>
        <v>33.75000000000001</v>
      </c>
      <c r="K325" s="23">
        <f t="shared" si="60"/>
        <v>6.377952755905512</v>
      </c>
      <c r="L325" s="39"/>
      <c r="M325" s="3">
        <f t="shared" si="61"/>
        <v>134721.64443897642</v>
      </c>
      <c r="N325" s="7">
        <f t="shared" si="62"/>
        <v>5.987628641732285</v>
      </c>
      <c r="O325" s="1" t="str">
        <f t="shared" si="63"/>
        <v>YES</v>
      </c>
      <c r="P325" s="3">
        <f t="shared" si="64"/>
        <v>0</v>
      </c>
      <c r="Q325" s="3">
        <f t="shared" si="65"/>
        <v>134721.64443897642</v>
      </c>
      <c r="R325" s="45">
        <f t="shared" si="66"/>
        <v>5.987628641732285</v>
      </c>
    </row>
    <row r="326" spans="1:18" ht="12.75">
      <c r="A326" s="24">
        <v>299</v>
      </c>
      <c r="B326" s="1">
        <v>0</v>
      </c>
      <c r="C326" s="7">
        <v>0.13</v>
      </c>
      <c r="D326" s="7">
        <f t="shared" si="69"/>
        <v>0.0975</v>
      </c>
      <c r="E326" s="3">
        <f t="shared" si="67"/>
        <v>134721.64443897642</v>
      </c>
      <c r="F326" s="7">
        <f t="shared" si="68"/>
        <v>5.987628641732285</v>
      </c>
      <c r="G326" s="17">
        <f t="shared" si="56"/>
        <v>0</v>
      </c>
      <c r="H326" s="23">
        <f t="shared" si="57"/>
        <v>0</v>
      </c>
      <c r="I326" s="17">
        <f t="shared" si="58"/>
        <v>172.7578125</v>
      </c>
      <c r="J326" s="18">
        <f t="shared" si="59"/>
        <v>21.9375</v>
      </c>
      <c r="K326" s="23">
        <f t="shared" si="60"/>
        <v>6.377952755905512</v>
      </c>
      <c r="L326" s="39"/>
      <c r="M326" s="3">
        <f t="shared" si="61"/>
        <v>134520.57117372053</v>
      </c>
      <c r="N326" s="7">
        <f t="shared" si="62"/>
        <v>5.978692052165357</v>
      </c>
      <c r="O326" s="1" t="str">
        <f t="shared" si="63"/>
        <v>YES</v>
      </c>
      <c r="P326" s="3">
        <f t="shared" si="64"/>
        <v>0</v>
      </c>
      <c r="Q326" s="3">
        <f t="shared" si="65"/>
        <v>134520.57117372053</v>
      </c>
      <c r="R326" s="45">
        <f t="shared" si="66"/>
        <v>5.978692052165357</v>
      </c>
    </row>
    <row r="327" spans="1:18" ht="12.75">
      <c r="A327" s="24">
        <v>300</v>
      </c>
      <c r="B327" s="1">
        <v>0</v>
      </c>
      <c r="C327" s="7">
        <v>0.34</v>
      </c>
      <c r="D327" s="7">
        <f t="shared" si="69"/>
        <v>0.255</v>
      </c>
      <c r="E327" s="3">
        <f t="shared" si="67"/>
        <v>134520.57117372053</v>
      </c>
      <c r="F327" s="7">
        <f t="shared" si="68"/>
        <v>5.978692052165357</v>
      </c>
      <c r="G327" s="17">
        <f t="shared" si="56"/>
        <v>0</v>
      </c>
      <c r="H327" s="23">
        <f t="shared" si="57"/>
        <v>0</v>
      </c>
      <c r="I327" s="17">
        <f t="shared" si="58"/>
        <v>451.828125</v>
      </c>
      <c r="J327" s="18">
        <f t="shared" si="59"/>
        <v>57.375</v>
      </c>
      <c r="K327" s="23">
        <f t="shared" si="60"/>
        <v>6.377952755905512</v>
      </c>
      <c r="L327" s="39"/>
      <c r="M327" s="3">
        <f t="shared" si="61"/>
        <v>134004.99009596463</v>
      </c>
      <c r="N327" s="7">
        <f t="shared" si="62"/>
        <v>5.955777337598428</v>
      </c>
      <c r="O327" s="1" t="str">
        <f t="shared" si="63"/>
        <v>YES</v>
      </c>
      <c r="P327" s="3">
        <f t="shared" si="64"/>
        <v>0</v>
      </c>
      <c r="Q327" s="3">
        <f t="shared" si="65"/>
        <v>134004.99009596463</v>
      </c>
      <c r="R327" s="45">
        <f t="shared" si="66"/>
        <v>5.955777337598428</v>
      </c>
    </row>
    <row r="328" spans="1:18" ht="12.75">
      <c r="A328" s="24">
        <v>301</v>
      </c>
      <c r="B328" s="1">
        <v>0</v>
      </c>
      <c r="C328" s="7">
        <v>0.24</v>
      </c>
      <c r="D328" s="7">
        <f t="shared" si="69"/>
        <v>0.18</v>
      </c>
      <c r="E328" s="3">
        <f t="shared" si="67"/>
        <v>134004.99009596463</v>
      </c>
      <c r="F328" s="7">
        <f t="shared" si="68"/>
        <v>5.955777337598428</v>
      </c>
      <c r="G328" s="17">
        <f t="shared" si="56"/>
        <v>0</v>
      </c>
      <c r="H328" s="23">
        <f t="shared" si="57"/>
        <v>0</v>
      </c>
      <c r="I328" s="17">
        <f t="shared" si="58"/>
        <v>318.9375</v>
      </c>
      <c r="J328" s="18">
        <f t="shared" si="59"/>
        <v>40.5</v>
      </c>
      <c r="K328" s="23">
        <f t="shared" si="60"/>
        <v>6.377952755905512</v>
      </c>
      <c r="L328" s="39"/>
      <c r="M328" s="3">
        <f t="shared" si="61"/>
        <v>133639.17464320874</v>
      </c>
      <c r="N328" s="7">
        <f t="shared" si="62"/>
        <v>5.939518873031499</v>
      </c>
      <c r="O328" s="1" t="str">
        <f t="shared" si="63"/>
        <v>YES</v>
      </c>
      <c r="P328" s="3">
        <f t="shared" si="64"/>
        <v>0</v>
      </c>
      <c r="Q328" s="3">
        <f t="shared" si="65"/>
        <v>133639.17464320874</v>
      </c>
      <c r="R328" s="45">
        <f t="shared" si="66"/>
        <v>5.939518873031499</v>
      </c>
    </row>
    <row r="329" spans="1:18" ht="12.75">
      <c r="A329" s="24">
        <v>302</v>
      </c>
      <c r="B329" s="1">
        <v>0</v>
      </c>
      <c r="C329" s="7">
        <v>0.24</v>
      </c>
      <c r="D329" s="7">
        <f t="shared" si="69"/>
        <v>0.18</v>
      </c>
      <c r="E329" s="3">
        <f t="shared" si="67"/>
        <v>133639.17464320874</v>
      </c>
      <c r="F329" s="7">
        <f t="shared" si="68"/>
        <v>5.939518873031499</v>
      </c>
      <c r="G329" s="17">
        <f t="shared" si="56"/>
        <v>0</v>
      </c>
      <c r="H329" s="23">
        <f t="shared" si="57"/>
        <v>0</v>
      </c>
      <c r="I329" s="17">
        <f t="shared" si="58"/>
        <v>318.9375</v>
      </c>
      <c r="J329" s="18">
        <f t="shared" si="59"/>
        <v>40.5</v>
      </c>
      <c r="K329" s="23">
        <f t="shared" si="60"/>
        <v>6.377952755905512</v>
      </c>
      <c r="L329" s="39"/>
      <c r="M329" s="3">
        <f t="shared" si="61"/>
        <v>133273.35919045284</v>
      </c>
      <c r="N329" s="7">
        <f t="shared" si="62"/>
        <v>5.923260408464571</v>
      </c>
      <c r="O329" s="1" t="str">
        <f t="shared" si="63"/>
        <v>YES</v>
      </c>
      <c r="P329" s="3">
        <f t="shared" si="64"/>
        <v>0</v>
      </c>
      <c r="Q329" s="3">
        <f t="shared" si="65"/>
        <v>133273.35919045284</v>
      </c>
      <c r="R329" s="45">
        <f t="shared" si="66"/>
        <v>5.923260408464571</v>
      </c>
    </row>
    <row r="330" spans="1:18" ht="12.75">
      <c r="A330" s="24">
        <v>303</v>
      </c>
      <c r="B330" s="1">
        <v>0</v>
      </c>
      <c r="C330" s="7">
        <v>0.23</v>
      </c>
      <c r="D330" s="7">
        <f t="shared" si="69"/>
        <v>0.17250000000000001</v>
      </c>
      <c r="E330" s="3">
        <f t="shared" si="67"/>
        <v>133273.35919045284</v>
      </c>
      <c r="F330" s="7">
        <f t="shared" si="68"/>
        <v>5.923260408464571</v>
      </c>
      <c r="G330" s="17">
        <f t="shared" si="56"/>
        <v>0</v>
      </c>
      <c r="H330" s="23">
        <f t="shared" si="57"/>
        <v>0</v>
      </c>
      <c r="I330" s="17">
        <f t="shared" si="58"/>
        <v>305.64843750000006</v>
      </c>
      <c r="J330" s="18">
        <f t="shared" si="59"/>
        <v>38.81250000000001</v>
      </c>
      <c r="K330" s="23">
        <f t="shared" si="60"/>
        <v>6.377952755905512</v>
      </c>
      <c r="L330" s="39"/>
      <c r="M330" s="3">
        <f t="shared" si="61"/>
        <v>132922.52030019695</v>
      </c>
      <c r="N330" s="7">
        <f t="shared" si="62"/>
        <v>5.907667568897642</v>
      </c>
      <c r="O330" s="1" t="str">
        <f t="shared" si="63"/>
        <v>YES</v>
      </c>
      <c r="P330" s="3">
        <f t="shared" si="64"/>
        <v>0</v>
      </c>
      <c r="Q330" s="3">
        <f t="shared" si="65"/>
        <v>132922.52030019695</v>
      </c>
      <c r="R330" s="45">
        <f t="shared" si="66"/>
        <v>5.907667568897642</v>
      </c>
    </row>
    <row r="331" spans="1:18" ht="12.75">
      <c r="A331" s="24">
        <v>304</v>
      </c>
      <c r="B331" s="1">
        <v>0</v>
      </c>
      <c r="C331" s="7">
        <v>0.17</v>
      </c>
      <c r="D331" s="7">
        <f t="shared" si="69"/>
        <v>0.1275</v>
      </c>
      <c r="E331" s="3">
        <f t="shared" si="67"/>
        <v>132922.52030019695</v>
      </c>
      <c r="F331" s="7">
        <f t="shared" si="68"/>
        <v>5.907667568897642</v>
      </c>
      <c r="G331" s="17">
        <f t="shared" si="56"/>
        <v>0</v>
      </c>
      <c r="H331" s="23">
        <f t="shared" si="57"/>
        <v>0</v>
      </c>
      <c r="I331" s="17">
        <f t="shared" si="58"/>
        <v>225.9140625</v>
      </c>
      <c r="J331" s="18">
        <f t="shared" si="59"/>
        <v>28.6875</v>
      </c>
      <c r="K331" s="23">
        <f t="shared" si="60"/>
        <v>6.377952755905512</v>
      </c>
      <c r="L331" s="39"/>
      <c r="M331" s="3">
        <f t="shared" si="61"/>
        <v>132661.54078494105</v>
      </c>
      <c r="N331" s="7">
        <f t="shared" si="62"/>
        <v>5.896068479330713</v>
      </c>
      <c r="O331" s="1" t="str">
        <f t="shared" si="63"/>
        <v>YES</v>
      </c>
      <c r="P331" s="3">
        <f t="shared" si="64"/>
        <v>0</v>
      </c>
      <c r="Q331" s="3">
        <f t="shared" si="65"/>
        <v>132661.54078494105</v>
      </c>
      <c r="R331" s="45">
        <f t="shared" si="66"/>
        <v>5.896068479330713</v>
      </c>
    </row>
    <row r="332" spans="1:18" ht="12.75">
      <c r="A332" s="24">
        <v>305</v>
      </c>
      <c r="B332" s="1">
        <v>0</v>
      </c>
      <c r="C332" s="7">
        <v>0.13</v>
      </c>
      <c r="D332" s="7">
        <f t="shared" si="69"/>
        <v>0.0975</v>
      </c>
      <c r="E332" s="3">
        <f t="shared" si="67"/>
        <v>132661.54078494105</v>
      </c>
      <c r="F332" s="7">
        <f t="shared" si="68"/>
        <v>5.896068479330713</v>
      </c>
      <c r="G332" s="17">
        <f t="shared" si="56"/>
        <v>0</v>
      </c>
      <c r="H332" s="23">
        <f t="shared" si="57"/>
        <v>0</v>
      </c>
      <c r="I332" s="17">
        <f t="shared" si="58"/>
        <v>172.7578125</v>
      </c>
      <c r="J332" s="18">
        <f t="shared" si="59"/>
        <v>21.9375</v>
      </c>
      <c r="K332" s="23">
        <f t="shared" si="60"/>
        <v>6.377952755905512</v>
      </c>
      <c r="L332" s="39"/>
      <c r="M332" s="3">
        <f t="shared" si="61"/>
        <v>132460.46751968516</v>
      </c>
      <c r="N332" s="7">
        <f t="shared" si="62"/>
        <v>5.8871318897637845</v>
      </c>
      <c r="O332" s="1" t="str">
        <f t="shared" si="63"/>
        <v>YES</v>
      </c>
      <c r="P332" s="3">
        <f t="shared" si="64"/>
        <v>0</v>
      </c>
      <c r="Q332" s="3">
        <f t="shared" si="65"/>
        <v>132460.46751968516</v>
      </c>
      <c r="R332" s="45">
        <f t="shared" si="66"/>
        <v>5.8871318897637845</v>
      </c>
    </row>
    <row r="333" spans="1:18" ht="12.75">
      <c r="A333" s="24">
        <v>306</v>
      </c>
      <c r="B333" s="1">
        <v>0</v>
      </c>
      <c r="C333" s="7">
        <v>0.16</v>
      </c>
      <c r="D333" s="7">
        <f t="shared" si="69"/>
        <v>0.12</v>
      </c>
      <c r="E333" s="3">
        <f t="shared" si="67"/>
        <v>132460.46751968516</v>
      </c>
      <c r="F333" s="7">
        <f t="shared" si="68"/>
        <v>5.8871318897637845</v>
      </c>
      <c r="G333" s="17">
        <f t="shared" si="56"/>
        <v>0</v>
      </c>
      <c r="H333" s="23">
        <f t="shared" si="57"/>
        <v>0</v>
      </c>
      <c r="I333" s="17">
        <f t="shared" si="58"/>
        <v>212.625</v>
      </c>
      <c r="J333" s="18">
        <f t="shared" si="59"/>
        <v>27</v>
      </c>
      <c r="K333" s="23">
        <f t="shared" si="60"/>
        <v>6.377952755905512</v>
      </c>
      <c r="L333" s="39"/>
      <c r="M333" s="3">
        <f t="shared" si="61"/>
        <v>132214.46456692927</v>
      </c>
      <c r="N333" s="7">
        <f t="shared" si="62"/>
        <v>5.876198425196856</v>
      </c>
      <c r="O333" s="1" t="str">
        <f t="shared" si="63"/>
        <v>YES</v>
      </c>
      <c r="P333" s="3">
        <f t="shared" si="64"/>
        <v>0</v>
      </c>
      <c r="Q333" s="3">
        <f t="shared" si="65"/>
        <v>132214.46456692927</v>
      </c>
      <c r="R333" s="45">
        <f t="shared" si="66"/>
        <v>5.876198425196856</v>
      </c>
    </row>
    <row r="334" spans="1:18" ht="12.75">
      <c r="A334" s="24">
        <v>307</v>
      </c>
      <c r="B334" s="1">
        <v>0.67</v>
      </c>
      <c r="C334" s="7">
        <v>0.21</v>
      </c>
      <c r="D334" s="7">
        <f t="shared" si="69"/>
        <v>0.1575</v>
      </c>
      <c r="E334" s="3">
        <f t="shared" si="67"/>
        <v>132214.46456692927</v>
      </c>
      <c r="F334" s="7">
        <f t="shared" si="68"/>
        <v>5.876198425196856</v>
      </c>
      <c r="G334" s="17">
        <f t="shared" si="56"/>
        <v>1256.25</v>
      </c>
      <c r="H334" s="23">
        <f t="shared" si="57"/>
        <v>40129.65</v>
      </c>
      <c r="I334" s="17">
        <f t="shared" si="58"/>
        <v>279.0703125</v>
      </c>
      <c r="J334" s="18">
        <f t="shared" si="59"/>
        <v>35.4375</v>
      </c>
      <c r="K334" s="23">
        <f t="shared" si="60"/>
        <v>6.377952755905512</v>
      </c>
      <c r="L334" s="39"/>
      <c r="M334" s="3">
        <f t="shared" si="61"/>
        <v>136125</v>
      </c>
      <c r="N334" s="7">
        <f t="shared" si="62"/>
        <v>6.05</v>
      </c>
      <c r="O334" s="1" t="str">
        <f t="shared" si="63"/>
        <v>YES</v>
      </c>
      <c r="P334" s="3">
        <f t="shared" si="64"/>
        <v>0</v>
      </c>
      <c r="Q334" s="3">
        <f t="shared" si="65"/>
        <v>136125</v>
      </c>
      <c r="R334" s="45">
        <f t="shared" si="66"/>
        <v>6.05</v>
      </c>
    </row>
    <row r="335" spans="1:18" ht="12.75">
      <c r="A335" s="24">
        <v>308</v>
      </c>
      <c r="B335" s="1">
        <v>0.94</v>
      </c>
      <c r="C335" s="7">
        <v>0.23</v>
      </c>
      <c r="D335" s="7">
        <f t="shared" si="69"/>
        <v>0.17250000000000001</v>
      </c>
      <c r="E335" s="3">
        <f t="shared" si="67"/>
        <v>136125</v>
      </c>
      <c r="F335" s="7">
        <f t="shared" si="68"/>
        <v>6.05</v>
      </c>
      <c r="G335" s="17">
        <f t="shared" si="56"/>
        <v>1762.5</v>
      </c>
      <c r="H335" s="23">
        <f t="shared" si="57"/>
        <v>56301.3</v>
      </c>
      <c r="I335" s="17">
        <f t="shared" si="58"/>
        <v>305.64843750000006</v>
      </c>
      <c r="J335" s="18">
        <f t="shared" si="59"/>
        <v>38.81250000000001</v>
      </c>
      <c r="K335" s="23">
        <f t="shared" si="60"/>
        <v>6.377952755905512</v>
      </c>
      <c r="L335" s="39"/>
      <c r="M335" s="3">
        <f t="shared" si="61"/>
        <v>136125</v>
      </c>
      <c r="N335" s="7">
        <f t="shared" si="62"/>
        <v>6.05</v>
      </c>
      <c r="O335" s="1" t="str">
        <f t="shared" si="63"/>
        <v>YES</v>
      </c>
      <c r="P335" s="3">
        <f t="shared" si="64"/>
        <v>0</v>
      </c>
      <c r="Q335" s="3">
        <f t="shared" si="65"/>
        <v>136125</v>
      </c>
      <c r="R335" s="45">
        <f t="shared" si="66"/>
        <v>6.05</v>
      </c>
    </row>
    <row r="336" spans="1:18" ht="12.75">
      <c r="A336" s="24">
        <v>309</v>
      </c>
      <c r="B336" s="1">
        <v>0.49</v>
      </c>
      <c r="C336" s="7">
        <v>0.145</v>
      </c>
      <c r="D336" s="7">
        <f t="shared" si="69"/>
        <v>0.10874999999999999</v>
      </c>
      <c r="E336" s="3">
        <f t="shared" si="67"/>
        <v>136125</v>
      </c>
      <c r="F336" s="7">
        <f t="shared" si="68"/>
        <v>6.05</v>
      </c>
      <c r="G336" s="17">
        <f t="shared" si="56"/>
        <v>918.75</v>
      </c>
      <c r="H336" s="23">
        <f t="shared" si="57"/>
        <v>29348.550000000003</v>
      </c>
      <c r="I336" s="17">
        <f t="shared" si="58"/>
        <v>192.69140624999997</v>
      </c>
      <c r="J336" s="18">
        <f t="shared" si="59"/>
        <v>24.468749999999996</v>
      </c>
      <c r="K336" s="23">
        <f t="shared" si="60"/>
        <v>6.377952755905512</v>
      </c>
      <c r="L336" s="39"/>
      <c r="M336" s="3">
        <f t="shared" si="61"/>
        <v>136125</v>
      </c>
      <c r="N336" s="7">
        <f t="shared" si="62"/>
        <v>6.05</v>
      </c>
      <c r="O336" s="1" t="str">
        <f t="shared" si="63"/>
        <v>YES</v>
      </c>
      <c r="P336" s="3">
        <f t="shared" si="64"/>
        <v>0</v>
      </c>
      <c r="Q336" s="3">
        <f t="shared" si="65"/>
        <v>136125</v>
      </c>
      <c r="R336" s="45">
        <f t="shared" si="66"/>
        <v>6.05</v>
      </c>
    </row>
    <row r="337" spans="1:18" ht="12.75">
      <c r="A337" s="24">
        <v>310</v>
      </c>
      <c r="B337" s="1">
        <v>0.02</v>
      </c>
      <c r="C337" s="7">
        <v>0.06</v>
      </c>
      <c r="D337" s="7">
        <f t="shared" si="69"/>
        <v>0.045</v>
      </c>
      <c r="E337" s="3">
        <f t="shared" si="67"/>
        <v>136125</v>
      </c>
      <c r="F337" s="7">
        <f t="shared" si="68"/>
        <v>6.05</v>
      </c>
      <c r="G337" s="17">
        <f t="shared" si="56"/>
        <v>37.5</v>
      </c>
      <c r="H337" s="23">
        <f t="shared" si="57"/>
        <v>0</v>
      </c>
      <c r="I337" s="17">
        <f t="shared" si="58"/>
        <v>79.734375</v>
      </c>
      <c r="J337" s="18">
        <f t="shared" si="59"/>
        <v>10.125</v>
      </c>
      <c r="K337" s="23">
        <f t="shared" si="60"/>
        <v>6.377952755905512</v>
      </c>
      <c r="L337" s="39"/>
      <c r="M337" s="3">
        <f t="shared" si="61"/>
        <v>136066.2626722441</v>
      </c>
      <c r="N337" s="7">
        <f t="shared" si="62"/>
        <v>6.047389452099738</v>
      </c>
      <c r="O337" s="1" t="str">
        <f t="shared" si="63"/>
        <v>YES</v>
      </c>
      <c r="P337" s="3">
        <f t="shared" si="64"/>
        <v>0</v>
      </c>
      <c r="Q337" s="3">
        <f t="shared" si="65"/>
        <v>136066.2626722441</v>
      </c>
      <c r="R337" s="45">
        <f t="shared" si="66"/>
        <v>6.047389452099738</v>
      </c>
    </row>
    <row r="338" spans="1:18" ht="12.75">
      <c r="A338" s="24">
        <v>311</v>
      </c>
      <c r="B338" s="1">
        <v>0</v>
      </c>
      <c r="C338" s="7">
        <v>0.05</v>
      </c>
      <c r="D338" s="7">
        <f t="shared" si="69"/>
        <v>0.037500000000000006</v>
      </c>
      <c r="E338" s="3">
        <f t="shared" si="67"/>
        <v>136066.2626722441</v>
      </c>
      <c r="F338" s="7">
        <f t="shared" si="68"/>
        <v>6.047389452099738</v>
      </c>
      <c r="G338" s="17">
        <f t="shared" si="56"/>
        <v>0</v>
      </c>
      <c r="H338" s="23">
        <f t="shared" si="57"/>
        <v>0</v>
      </c>
      <c r="I338" s="17">
        <f t="shared" si="58"/>
        <v>66.44531250000001</v>
      </c>
      <c r="J338" s="18">
        <f t="shared" si="59"/>
        <v>8.437500000000002</v>
      </c>
      <c r="K338" s="23">
        <f t="shared" si="60"/>
        <v>6.377952755905512</v>
      </c>
      <c r="L338" s="39"/>
      <c r="M338" s="3">
        <f t="shared" si="61"/>
        <v>135985.0019069882</v>
      </c>
      <c r="N338" s="7">
        <f t="shared" si="62"/>
        <v>6.043777862532809</v>
      </c>
      <c r="O338" s="1" t="str">
        <f t="shared" si="63"/>
        <v>YES</v>
      </c>
      <c r="P338" s="3">
        <f t="shared" si="64"/>
        <v>0</v>
      </c>
      <c r="Q338" s="3">
        <f t="shared" si="65"/>
        <v>135985.0019069882</v>
      </c>
      <c r="R338" s="45">
        <f t="shared" si="66"/>
        <v>6.043777862532809</v>
      </c>
    </row>
    <row r="339" spans="1:18" ht="12.75">
      <c r="A339" s="24">
        <v>312</v>
      </c>
      <c r="B339" s="1">
        <v>0</v>
      </c>
      <c r="C339" s="7">
        <v>0.05</v>
      </c>
      <c r="D339" s="7">
        <f t="shared" si="69"/>
        <v>0.037500000000000006</v>
      </c>
      <c r="E339" s="3">
        <f t="shared" si="67"/>
        <v>135985.0019069882</v>
      </c>
      <c r="F339" s="7">
        <f t="shared" si="68"/>
        <v>6.043777862532809</v>
      </c>
      <c r="G339" s="17">
        <f t="shared" si="56"/>
        <v>0</v>
      </c>
      <c r="H339" s="23">
        <f t="shared" si="57"/>
        <v>0</v>
      </c>
      <c r="I339" s="17">
        <f t="shared" si="58"/>
        <v>66.44531250000001</v>
      </c>
      <c r="J339" s="18">
        <f t="shared" si="59"/>
        <v>8.437500000000002</v>
      </c>
      <c r="K339" s="23">
        <f t="shared" si="60"/>
        <v>6.377952755905512</v>
      </c>
      <c r="L339" s="39"/>
      <c r="M339" s="3">
        <f t="shared" si="61"/>
        <v>135903.74114173232</v>
      </c>
      <c r="N339" s="7">
        <f t="shared" si="62"/>
        <v>6.040166272965881</v>
      </c>
      <c r="O339" s="1" t="str">
        <f t="shared" si="63"/>
        <v>YES</v>
      </c>
      <c r="P339" s="3">
        <f t="shared" si="64"/>
        <v>0</v>
      </c>
      <c r="Q339" s="3">
        <f t="shared" si="65"/>
        <v>135903.74114173232</v>
      </c>
      <c r="R339" s="45">
        <f t="shared" si="66"/>
        <v>6.040166272965881</v>
      </c>
    </row>
    <row r="340" spans="1:18" ht="12.75">
      <c r="A340" s="24">
        <v>313</v>
      </c>
      <c r="B340" s="1">
        <v>0</v>
      </c>
      <c r="C340" s="7">
        <v>0.27</v>
      </c>
      <c r="D340" s="7">
        <f t="shared" si="69"/>
        <v>0.2025</v>
      </c>
      <c r="E340" s="3">
        <f t="shared" si="67"/>
        <v>135903.74114173232</v>
      </c>
      <c r="F340" s="7">
        <f t="shared" si="68"/>
        <v>6.040166272965881</v>
      </c>
      <c r="G340" s="17">
        <f t="shared" si="56"/>
        <v>0</v>
      </c>
      <c r="H340" s="23">
        <f t="shared" si="57"/>
        <v>0</v>
      </c>
      <c r="I340" s="17">
        <f t="shared" si="58"/>
        <v>358.8046875</v>
      </c>
      <c r="J340" s="18">
        <f t="shared" si="59"/>
        <v>45.5625</v>
      </c>
      <c r="K340" s="23">
        <f t="shared" si="60"/>
        <v>6.377952755905512</v>
      </c>
      <c r="L340" s="39"/>
      <c r="M340" s="3">
        <f t="shared" si="61"/>
        <v>135492.99600147642</v>
      </c>
      <c r="N340" s="7">
        <f t="shared" si="62"/>
        <v>6.021910933398952</v>
      </c>
      <c r="O340" s="1" t="str">
        <f t="shared" si="63"/>
        <v>YES</v>
      </c>
      <c r="P340" s="3">
        <f t="shared" si="64"/>
        <v>0</v>
      </c>
      <c r="Q340" s="3">
        <f t="shared" si="65"/>
        <v>135492.99600147642</v>
      </c>
      <c r="R340" s="45">
        <f t="shared" si="66"/>
        <v>6.021910933398952</v>
      </c>
    </row>
    <row r="341" spans="1:18" ht="12.75">
      <c r="A341" s="24">
        <v>314</v>
      </c>
      <c r="B341" s="1">
        <v>0</v>
      </c>
      <c r="C341" s="7">
        <v>0.26</v>
      </c>
      <c r="D341" s="7">
        <f t="shared" si="69"/>
        <v>0.195</v>
      </c>
      <c r="E341" s="3">
        <f t="shared" si="67"/>
        <v>135492.99600147642</v>
      </c>
      <c r="F341" s="7">
        <f t="shared" si="68"/>
        <v>6.021910933398952</v>
      </c>
      <c r="G341" s="17">
        <f t="shared" si="56"/>
        <v>0</v>
      </c>
      <c r="H341" s="23">
        <f t="shared" si="57"/>
        <v>0</v>
      </c>
      <c r="I341" s="17">
        <f t="shared" si="58"/>
        <v>345.515625</v>
      </c>
      <c r="J341" s="18">
        <f t="shared" si="59"/>
        <v>43.875</v>
      </c>
      <c r="K341" s="23">
        <f t="shared" si="60"/>
        <v>6.377952755905512</v>
      </c>
      <c r="L341" s="39"/>
      <c r="M341" s="3">
        <f t="shared" si="61"/>
        <v>135097.22742372053</v>
      </c>
      <c r="N341" s="7">
        <f t="shared" si="62"/>
        <v>6.004321218832024</v>
      </c>
      <c r="O341" s="1" t="str">
        <f t="shared" si="63"/>
        <v>YES</v>
      </c>
      <c r="P341" s="3">
        <f t="shared" si="64"/>
        <v>0</v>
      </c>
      <c r="Q341" s="3">
        <f t="shared" si="65"/>
        <v>135097.22742372053</v>
      </c>
      <c r="R341" s="45">
        <f t="shared" si="66"/>
        <v>6.004321218832024</v>
      </c>
    </row>
    <row r="342" spans="1:18" ht="12.75">
      <c r="A342" s="24">
        <v>315</v>
      </c>
      <c r="B342" s="1">
        <v>0</v>
      </c>
      <c r="C342" s="7">
        <v>0.07</v>
      </c>
      <c r="D342" s="7">
        <f t="shared" si="69"/>
        <v>0.052500000000000005</v>
      </c>
      <c r="E342" s="3">
        <f t="shared" si="67"/>
        <v>135097.22742372053</v>
      </c>
      <c r="F342" s="7">
        <f t="shared" si="68"/>
        <v>6.004321218832024</v>
      </c>
      <c r="G342" s="17">
        <f t="shared" si="56"/>
        <v>0</v>
      </c>
      <c r="H342" s="23">
        <f t="shared" si="57"/>
        <v>0</v>
      </c>
      <c r="I342" s="17">
        <f t="shared" si="58"/>
        <v>93.0234375</v>
      </c>
      <c r="J342" s="18">
        <f t="shared" si="59"/>
        <v>11.8125</v>
      </c>
      <c r="K342" s="23">
        <f t="shared" si="60"/>
        <v>6.377952755905512</v>
      </c>
      <c r="L342" s="39"/>
      <c r="M342" s="3">
        <f t="shared" si="61"/>
        <v>134986.01353346463</v>
      </c>
      <c r="N342" s="7">
        <f t="shared" si="62"/>
        <v>5.999378379265095</v>
      </c>
      <c r="O342" s="1" t="str">
        <f t="shared" si="63"/>
        <v>YES</v>
      </c>
      <c r="P342" s="3">
        <f t="shared" si="64"/>
        <v>0</v>
      </c>
      <c r="Q342" s="3">
        <f t="shared" si="65"/>
        <v>134986.01353346463</v>
      </c>
      <c r="R342" s="45">
        <f t="shared" si="66"/>
        <v>5.999378379265095</v>
      </c>
    </row>
    <row r="343" spans="1:18" ht="12.75">
      <c r="A343" s="24">
        <v>316</v>
      </c>
      <c r="B343" s="1">
        <v>0</v>
      </c>
      <c r="C343" s="7">
        <v>0.13</v>
      </c>
      <c r="D343" s="7">
        <f t="shared" si="69"/>
        <v>0.0975</v>
      </c>
      <c r="E343" s="3">
        <f t="shared" si="67"/>
        <v>134986.01353346463</v>
      </c>
      <c r="F343" s="7">
        <f t="shared" si="68"/>
        <v>5.999378379265095</v>
      </c>
      <c r="G343" s="17">
        <f t="shared" si="56"/>
        <v>0</v>
      </c>
      <c r="H343" s="23">
        <f t="shared" si="57"/>
        <v>0</v>
      </c>
      <c r="I343" s="17">
        <f t="shared" si="58"/>
        <v>172.7578125</v>
      </c>
      <c r="J343" s="18">
        <f t="shared" si="59"/>
        <v>21.9375</v>
      </c>
      <c r="K343" s="23">
        <f t="shared" si="60"/>
        <v>6.377952755905512</v>
      </c>
      <c r="L343" s="39"/>
      <c r="M343" s="3">
        <f t="shared" si="61"/>
        <v>134784.94026820874</v>
      </c>
      <c r="N343" s="7">
        <f t="shared" si="62"/>
        <v>5.990441789698166</v>
      </c>
      <c r="O343" s="1" t="str">
        <f t="shared" si="63"/>
        <v>YES</v>
      </c>
      <c r="P343" s="3">
        <f t="shared" si="64"/>
        <v>0</v>
      </c>
      <c r="Q343" s="3">
        <f t="shared" si="65"/>
        <v>134784.94026820874</v>
      </c>
      <c r="R343" s="45">
        <f t="shared" si="66"/>
        <v>5.990441789698166</v>
      </c>
    </row>
    <row r="344" spans="1:18" ht="12.75">
      <c r="A344" s="24">
        <v>317</v>
      </c>
      <c r="B344" s="1">
        <v>0</v>
      </c>
      <c r="C344" s="7">
        <v>0.23</v>
      </c>
      <c r="D344" s="7">
        <f t="shared" si="69"/>
        <v>0.17250000000000001</v>
      </c>
      <c r="E344" s="3">
        <f t="shared" si="67"/>
        <v>134784.94026820874</v>
      </c>
      <c r="F344" s="7">
        <f t="shared" si="68"/>
        <v>5.990441789698166</v>
      </c>
      <c r="G344" s="17">
        <f t="shared" si="56"/>
        <v>0</v>
      </c>
      <c r="H344" s="23">
        <f t="shared" si="57"/>
        <v>0</v>
      </c>
      <c r="I344" s="17">
        <f t="shared" si="58"/>
        <v>305.64843750000006</v>
      </c>
      <c r="J344" s="18">
        <f t="shared" si="59"/>
        <v>38.81250000000001</v>
      </c>
      <c r="K344" s="23">
        <f t="shared" si="60"/>
        <v>6.377952755905512</v>
      </c>
      <c r="L344" s="39"/>
      <c r="M344" s="3">
        <f t="shared" si="61"/>
        <v>134434.10137795284</v>
      </c>
      <c r="N344" s="7">
        <f t="shared" si="62"/>
        <v>5.974848950131237</v>
      </c>
      <c r="O344" s="1" t="str">
        <f t="shared" si="63"/>
        <v>YES</v>
      </c>
      <c r="P344" s="3">
        <f t="shared" si="64"/>
        <v>0</v>
      </c>
      <c r="Q344" s="3">
        <f t="shared" si="65"/>
        <v>134434.10137795284</v>
      </c>
      <c r="R344" s="45">
        <f t="shared" si="66"/>
        <v>5.974848950131237</v>
      </c>
    </row>
    <row r="345" spans="1:18" ht="12.75">
      <c r="A345" s="24">
        <v>318</v>
      </c>
      <c r="B345" s="1">
        <v>0</v>
      </c>
      <c r="C345" s="7">
        <v>0.14</v>
      </c>
      <c r="D345" s="7">
        <f t="shared" si="69"/>
        <v>0.10500000000000001</v>
      </c>
      <c r="E345" s="3">
        <f t="shared" si="67"/>
        <v>134434.10137795284</v>
      </c>
      <c r="F345" s="7">
        <f t="shared" si="68"/>
        <v>5.974848950131237</v>
      </c>
      <c r="G345" s="17">
        <f t="shared" si="56"/>
        <v>0</v>
      </c>
      <c r="H345" s="23">
        <f t="shared" si="57"/>
        <v>0</v>
      </c>
      <c r="I345" s="17">
        <f t="shared" si="58"/>
        <v>186.046875</v>
      </c>
      <c r="J345" s="18">
        <f t="shared" si="59"/>
        <v>23.625</v>
      </c>
      <c r="K345" s="23">
        <f t="shared" si="60"/>
        <v>6.377952755905512</v>
      </c>
      <c r="L345" s="39"/>
      <c r="M345" s="3">
        <f t="shared" si="61"/>
        <v>134218.05155019695</v>
      </c>
      <c r="N345" s="7">
        <f t="shared" si="62"/>
        <v>5.965246735564309</v>
      </c>
      <c r="O345" s="1" t="str">
        <f t="shared" si="63"/>
        <v>YES</v>
      </c>
      <c r="P345" s="3">
        <f t="shared" si="64"/>
        <v>0</v>
      </c>
      <c r="Q345" s="3">
        <f t="shared" si="65"/>
        <v>134218.05155019695</v>
      </c>
      <c r="R345" s="45">
        <f t="shared" si="66"/>
        <v>5.965246735564309</v>
      </c>
    </row>
    <row r="346" spans="1:18" ht="12.75">
      <c r="A346" s="24">
        <v>319</v>
      </c>
      <c r="B346" s="1">
        <v>0.01</v>
      </c>
      <c r="C346" s="7">
        <v>0.15</v>
      </c>
      <c r="D346" s="7">
        <f t="shared" si="69"/>
        <v>0.11249999999999999</v>
      </c>
      <c r="E346" s="3">
        <f t="shared" si="67"/>
        <v>134218.05155019695</v>
      </c>
      <c r="F346" s="7">
        <f t="shared" si="68"/>
        <v>5.965246735564309</v>
      </c>
      <c r="G346" s="17">
        <f t="shared" si="56"/>
        <v>18.75</v>
      </c>
      <c r="H346" s="23">
        <f t="shared" si="57"/>
        <v>0</v>
      </c>
      <c r="I346" s="17">
        <f t="shared" si="58"/>
        <v>199.3359375</v>
      </c>
      <c r="J346" s="18">
        <f t="shared" si="59"/>
        <v>25.312499999999996</v>
      </c>
      <c r="K346" s="23">
        <f t="shared" si="60"/>
        <v>6.377952755905512</v>
      </c>
      <c r="L346" s="39"/>
      <c r="M346" s="3">
        <f t="shared" si="61"/>
        <v>134005.77515994105</v>
      </c>
      <c r="N346" s="7">
        <f t="shared" si="62"/>
        <v>5.955812229330713</v>
      </c>
      <c r="O346" s="1" t="str">
        <f t="shared" si="63"/>
        <v>YES</v>
      </c>
      <c r="P346" s="3">
        <f t="shared" si="64"/>
        <v>0</v>
      </c>
      <c r="Q346" s="3">
        <f t="shared" si="65"/>
        <v>134005.77515994105</v>
      </c>
      <c r="R346" s="45">
        <f t="shared" si="66"/>
        <v>5.955812229330713</v>
      </c>
    </row>
    <row r="347" spans="1:18" ht="12.75">
      <c r="A347" s="24">
        <v>320</v>
      </c>
      <c r="B347" s="1">
        <v>0</v>
      </c>
      <c r="C347" s="7">
        <v>0.22</v>
      </c>
      <c r="D347" s="7">
        <f t="shared" si="69"/>
        <v>0.165</v>
      </c>
      <c r="E347" s="3">
        <f t="shared" si="67"/>
        <v>134005.77515994105</v>
      </c>
      <c r="F347" s="7">
        <f t="shared" si="68"/>
        <v>5.955812229330713</v>
      </c>
      <c r="G347" s="17">
        <f t="shared" si="56"/>
        <v>0</v>
      </c>
      <c r="H347" s="23">
        <f t="shared" si="57"/>
        <v>0</v>
      </c>
      <c r="I347" s="17">
        <f t="shared" si="58"/>
        <v>292.359375</v>
      </c>
      <c r="J347" s="18">
        <f t="shared" si="59"/>
        <v>37.125</v>
      </c>
      <c r="K347" s="23">
        <f t="shared" si="60"/>
        <v>6.377952755905512</v>
      </c>
      <c r="L347" s="39"/>
      <c r="M347" s="3">
        <f t="shared" si="61"/>
        <v>133669.91283218516</v>
      </c>
      <c r="N347" s="7">
        <f t="shared" si="62"/>
        <v>5.940885014763785</v>
      </c>
      <c r="O347" s="1" t="str">
        <f t="shared" si="63"/>
        <v>YES</v>
      </c>
      <c r="P347" s="3">
        <f t="shared" si="64"/>
        <v>0</v>
      </c>
      <c r="Q347" s="3">
        <f t="shared" si="65"/>
        <v>133669.91283218516</v>
      </c>
      <c r="R347" s="45">
        <f t="shared" si="66"/>
        <v>5.940885014763785</v>
      </c>
    </row>
    <row r="348" spans="1:18" ht="12.75">
      <c r="A348" s="24">
        <v>321</v>
      </c>
      <c r="B348" s="1">
        <v>0</v>
      </c>
      <c r="C348" s="7">
        <v>0.35</v>
      </c>
      <c r="D348" s="7">
        <f t="shared" si="69"/>
        <v>0.26249999999999996</v>
      </c>
      <c r="E348" s="3">
        <f t="shared" si="67"/>
        <v>133669.91283218516</v>
      </c>
      <c r="F348" s="7">
        <f t="shared" si="68"/>
        <v>5.940885014763785</v>
      </c>
      <c r="G348" s="17">
        <f aca="true" t="shared" si="70" ref="G348:G393">$B$9*B348/12</f>
        <v>0</v>
      </c>
      <c r="H348" s="23">
        <f aca="true" t="shared" si="71" ref="H348:H393">IF(B348&lt;0.06,0,$B$3*B348*$B$6*3630)</f>
        <v>0</v>
      </c>
      <c r="I348" s="17">
        <f aca="true" t="shared" si="72" ref="I348:I393">$B$13*D348*1.05/12</f>
        <v>465.11718749999994</v>
      </c>
      <c r="J348" s="18">
        <f aca="true" t="shared" si="73" ref="J348:J393">$B$12*D348*1.2/12</f>
        <v>59.06249999999999</v>
      </c>
      <c r="K348" s="23">
        <f aca="true" t="shared" si="74" ref="K348:K393">$B$9*$D$14</f>
        <v>6.377952755905512</v>
      </c>
      <c r="L348" s="39"/>
      <c r="M348" s="3">
        <f aca="true" t="shared" si="75" ref="M348:M393">MAX(0,MIN($D$8,E348+SUM(G348:H348)-SUM(I348:L348)))</f>
        <v>133139.35519192927</v>
      </c>
      <c r="N348" s="7">
        <f aca="true" t="shared" si="76" ref="N348:N393">M348/$B$9</f>
        <v>5.917304675196856</v>
      </c>
      <c r="O348" s="1" t="str">
        <f aca="true" t="shared" si="77" ref="O348:O393">IF(N348&lt;$B$16,"NO","YES")</f>
        <v>YES</v>
      </c>
      <c r="P348" s="3">
        <f aca="true" t="shared" si="78" ref="P348:P393">IF(OR($B$18="NO",O348="YES"),0,$D$8-M348)</f>
        <v>0</v>
      </c>
      <c r="Q348" s="3">
        <f aca="true" t="shared" si="79" ref="Q348:Q392">M348+P348</f>
        <v>133139.35519192927</v>
      </c>
      <c r="R348" s="45">
        <f aca="true" t="shared" si="80" ref="R348:R393">Q348/$B$9</f>
        <v>5.917304675196856</v>
      </c>
    </row>
    <row r="349" spans="1:18" ht="12.75">
      <c r="A349" s="24">
        <v>322</v>
      </c>
      <c r="B349" s="1">
        <v>0</v>
      </c>
      <c r="C349" s="7">
        <v>0.28</v>
      </c>
      <c r="D349" s="7">
        <f t="shared" si="69"/>
        <v>0.21000000000000002</v>
      </c>
      <c r="E349" s="3">
        <f aca="true" t="shared" si="81" ref="E349:E392">Q348</f>
        <v>133139.35519192927</v>
      </c>
      <c r="F349" s="7">
        <f aca="true" t="shared" si="82" ref="F349:F392">R348</f>
        <v>5.917304675196856</v>
      </c>
      <c r="G349" s="17">
        <f t="shared" si="70"/>
        <v>0</v>
      </c>
      <c r="H349" s="23">
        <f t="shared" si="71"/>
        <v>0</v>
      </c>
      <c r="I349" s="17">
        <f t="shared" si="72"/>
        <v>372.09375</v>
      </c>
      <c r="J349" s="18">
        <f t="shared" si="73"/>
        <v>47.25</v>
      </c>
      <c r="K349" s="23">
        <f t="shared" si="74"/>
        <v>6.377952755905512</v>
      </c>
      <c r="L349" s="39"/>
      <c r="M349" s="3">
        <f t="shared" si="75"/>
        <v>132713.63348917337</v>
      </c>
      <c r="N349" s="7">
        <f t="shared" si="76"/>
        <v>5.898383710629927</v>
      </c>
      <c r="O349" s="1" t="str">
        <f t="shared" si="77"/>
        <v>YES</v>
      </c>
      <c r="P349" s="3">
        <f t="shared" si="78"/>
        <v>0</v>
      </c>
      <c r="Q349" s="3">
        <f t="shared" si="79"/>
        <v>132713.63348917337</v>
      </c>
      <c r="R349" s="45">
        <f t="shared" si="80"/>
        <v>5.898383710629927</v>
      </c>
    </row>
    <row r="350" spans="1:18" ht="12.75">
      <c r="A350" s="24">
        <v>323</v>
      </c>
      <c r="B350" s="1">
        <v>0</v>
      </c>
      <c r="C350" s="7">
        <v>0</v>
      </c>
      <c r="D350" s="7">
        <f aca="true" t="shared" si="83" ref="D350:D393">0.75*C350</f>
        <v>0</v>
      </c>
      <c r="E350" s="3">
        <f t="shared" si="81"/>
        <v>132713.63348917337</v>
      </c>
      <c r="F350" s="7">
        <f t="shared" si="82"/>
        <v>5.898383710629927</v>
      </c>
      <c r="G350" s="17">
        <f t="shared" si="70"/>
        <v>0</v>
      </c>
      <c r="H350" s="23">
        <f t="shared" si="71"/>
        <v>0</v>
      </c>
      <c r="I350" s="17">
        <f t="shared" si="72"/>
        <v>0</v>
      </c>
      <c r="J350" s="18">
        <f t="shared" si="73"/>
        <v>0</v>
      </c>
      <c r="K350" s="23">
        <f t="shared" si="74"/>
        <v>6.377952755905512</v>
      </c>
      <c r="L350" s="39"/>
      <c r="M350" s="3">
        <f t="shared" si="75"/>
        <v>132707.25553641748</v>
      </c>
      <c r="N350" s="7">
        <f t="shared" si="76"/>
        <v>5.898100246062999</v>
      </c>
      <c r="O350" s="1" t="str">
        <f t="shared" si="77"/>
        <v>YES</v>
      </c>
      <c r="P350" s="3">
        <f t="shared" si="78"/>
        <v>0</v>
      </c>
      <c r="Q350" s="3">
        <f t="shared" si="79"/>
        <v>132707.25553641748</v>
      </c>
      <c r="R350" s="45">
        <f t="shared" si="80"/>
        <v>5.898100246062999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3"/>
        <v>0.10500000000000001</v>
      </c>
      <c r="E351" s="3">
        <f t="shared" si="81"/>
        <v>132707.25553641748</v>
      </c>
      <c r="F351" s="7">
        <f t="shared" si="82"/>
        <v>5.898100246062999</v>
      </c>
      <c r="G351" s="17">
        <f t="shared" si="70"/>
        <v>0</v>
      </c>
      <c r="H351" s="23">
        <f t="shared" si="71"/>
        <v>0</v>
      </c>
      <c r="I351" s="17">
        <f t="shared" si="72"/>
        <v>186.046875</v>
      </c>
      <c r="J351" s="18">
        <f t="shared" si="73"/>
        <v>23.625</v>
      </c>
      <c r="K351" s="23">
        <f t="shared" si="74"/>
        <v>6.377952755905512</v>
      </c>
      <c r="L351" s="39"/>
      <c r="M351" s="3">
        <f t="shared" si="75"/>
        <v>132491.20570866158</v>
      </c>
      <c r="N351" s="7">
        <f t="shared" si="76"/>
        <v>5.88849803149607</v>
      </c>
      <c r="O351" s="1" t="str">
        <f t="shared" si="77"/>
        <v>YES</v>
      </c>
      <c r="P351" s="3">
        <f t="shared" si="78"/>
        <v>0</v>
      </c>
      <c r="Q351" s="3">
        <f t="shared" si="79"/>
        <v>132491.20570866158</v>
      </c>
      <c r="R351" s="45">
        <f t="shared" si="80"/>
        <v>5.88849803149607</v>
      </c>
    </row>
    <row r="352" spans="1:18" ht="12.75">
      <c r="A352" s="24">
        <v>325</v>
      </c>
      <c r="B352" s="1">
        <v>0</v>
      </c>
      <c r="C352" s="7">
        <v>0.08</v>
      </c>
      <c r="D352" s="7">
        <f t="shared" si="83"/>
        <v>0.06</v>
      </c>
      <c r="E352" s="3">
        <f t="shared" si="81"/>
        <v>132491.20570866158</v>
      </c>
      <c r="F352" s="7">
        <f t="shared" si="82"/>
        <v>5.88849803149607</v>
      </c>
      <c r="G352" s="17">
        <f t="shared" si="70"/>
        <v>0</v>
      </c>
      <c r="H352" s="23">
        <f t="shared" si="71"/>
        <v>0</v>
      </c>
      <c r="I352" s="17">
        <f t="shared" si="72"/>
        <v>106.3125</v>
      </c>
      <c r="J352" s="18">
        <f t="shared" si="73"/>
        <v>13.5</v>
      </c>
      <c r="K352" s="23">
        <f t="shared" si="74"/>
        <v>6.377952755905512</v>
      </c>
      <c r="L352" s="39"/>
      <c r="M352" s="3">
        <f t="shared" si="75"/>
        <v>132365.0152559057</v>
      </c>
      <c r="N352" s="7">
        <f t="shared" si="76"/>
        <v>5.8828895669291414</v>
      </c>
      <c r="O352" s="1" t="str">
        <f t="shared" si="77"/>
        <v>YES</v>
      </c>
      <c r="P352" s="3">
        <f t="shared" si="78"/>
        <v>0</v>
      </c>
      <c r="Q352" s="3">
        <f t="shared" si="79"/>
        <v>132365.0152559057</v>
      </c>
      <c r="R352" s="45">
        <f t="shared" si="80"/>
        <v>5.8828895669291414</v>
      </c>
    </row>
    <row r="353" spans="1:18" ht="12.75">
      <c r="A353" s="24">
        <v>326</v>
      </c>
      <c r="B353" s="1">
        <v>0</v>
      </c>
      <c r="C353" s="7">
        <v>0.33</v>
      </c>
      <c r="D353" s="7">
        <f t="shared" si="83"/>
        <v>0.2475</v>
      </c>
      <c r="E353" s="3">
        <f t="shared" si="81"/>
        <v>132365.0152559057</v>
      </c>
      <c r="F353" s="7">
        <f t="shared" si="82"/>
        <v>5.8828895669291414</v>
      </c>
      <c r="G353" s="17">
        <f t="shared" si="70"/>
        <v>0</v>
      </c>
      <c r="H353" s="23">
        <f t="shared" si="71"/>
        <v>0</v>
      </c>
      <c r="I353" s="17">
        <f t="shared" si="72"/>
        <v>438.5390625</v>
      </c>
      <c r="J353" s="18">
        <f t="shared" si="73"/>
        <v>55.6875</v>
      </c>
      <c r="K353" s="23">
        <f t="shared" si="74"/>
        <v>6.377952755905512</v>
      </c>
      <c r="L353" s="39"/>
      <c r="M353" s="3">
        <f t="shared" si="75"/>
        <v>131864.4107406498</v>
      </c>
      <c r="N353" s="7">
        <f t="shared" si="76"/>
        <v>5.860640477362213</v>
      </c>
      <c r="O353" s="1" t="str">
        <f t="shared" si="77"/>
        <v>YES</v>
      </c>
      <c r="P353" s="3">
        <f t="shared" si="78"/>
        <v>0</v>
      </c>
      <c r="Q353" s="3">
        <f t="shared" si="79"/>
        <v>131864.4107406498</v>
      </c>
      <c r="R353" s="45">
        <f t="shared" si="80"/>
        <v>5.860640477362213</v>
      </c>
    </row>
    <row r="354" spans="1:18" ht="12.75">
      <c r="A354" s="24">
        <v>327</v>
      </c>
      <c r="B354" s="1">
        <v>0</v>
      </c>
      <c r="C354" s="7">
        <v>0.24</v>
      </c>
      <c r="D354" s="7">
        <f t="shared" si="83"/>
        <v>0.18</v>
      </c>
      <c r="E354" s="3">
        <f t="shared" si="81"/>
        <v>131864.4107406498</v>
      </c>
      <c r="F354" s="7">
        <f t="shared" si="82"/>
        <v>5.860640477362213</v>
      </c>
      <c r="G354" s="17">
        <f t="shared" si="70"/>
        <v>0</v>
      </c>
      <c r="H354" s="23">
        <f t="shared" si="71"/>
        <v>0</v>
      </c>
      <c r="I354" s="17">
        <f t="shared" si="72"/>
        <v>318.9375</v>
      </c>
      <c r="J354" s="18">
        <f t="shared" si="73"/>
        <v>40.5</v>
      </c>
      <c r="K354" s="23">
        <f t="shared" si="74"/>
        <v>6.377952755905512</v>
      </c>
      <c r="L354" s="39"/>
      <c r="M354" s="3">
        <f t="shared" si="75"/>
        <v>131498.5952878939</v>
      </c>
      <c r="N354" s="7">
        <f t="shared" si="76"/>
        <v>5.844382012795284</v>
      </c>
      <c r="O354" s="1" t="str">
        <f t="shared" si="77"/>
        <v>YES</v>
      </c>
      <c r="P354" s="3">
        <f t="shared" si="78"/>
        <v>0</v>
      </c>
      <c r="Q354" s="3">
        <f t="shared" si="79"/>
        <v>131498.5952878939</v>
      </c>
      <c r="R354" s="45">
        <f t="shared" si="80"/>
        <v>5.844382012795284</v>
      </c>
    </row>
    <row r="355" spans="1:18" ht="12.75">
      <c r="A355" s="24">
        <v>328</v>
      </c>
      <c r="B355" s="1">
        <v>0</v>
      </c>
      <c r="C355" s="7">
        <v>0.07</v>
      </c>
      <c r="D355" s="7">
        <f t="shared" si="83"/>
        <v>0.052500000000000005</v>
      </c>
      <c r="E355" s="3">
        <f t="shared" si="81"/>
        <v>131498.5952878939</v>
      </c>
      <c r="F355" s="7">
        <f t="shared" si="82"/>
        <v>5.844382012795284</v>
      </c>
      <c r="G355" s="17">
        <f t="shared" si="70"/>
        <v>0</v>
      </c>
      <c r="H355" s="23">
        <f t="shared" si="71"/>
        <v>0</v>
      </c>
      <c r="I355" s="17">
        <f t="shared" si="72"/>
        <v>93.0234375</v>
      </c>
      <c r="J355" s="18">
        <f t="shared" si="73"/>
        <v>11.8125</v>
      </c>
      <c r="K355" s="23">
        <f t="shared" si="74"/>
        <v>6.377952755905512</v>
      </c>
      <c r="L355" s="39"/>
      <c r="M355" s="3">
        <f t="shared" si="75"/>
        <v>131387.381397638</v>
      </c>
      <c r="N355" s="7">
        <f t="shared" si="76"/>
        <v>5.839439173228356</v>
      </c>
      <c r="O355" s="1" t="str">
        <f t="shared" si="77"/>
        <v>YES</v>
      </c>
      <c r="P355" s="3">
        <f t="shared" si="78"/>
        <v>0</v>
      </c>
      <c r="Q355" s="3">
        <f t="shared" si="79"/>
        <v>131387.381397638</v>
      </c>
      <c r="R355" s="45">
        <f t="shared" si="80"/>
        <v>5.839439173228356</v>
      </c>
    </row>
    <row r="356" spans="1:18" ht="12.75">
      <c r="A356" s="24">
        <v>329</v>
      </c>
      <c r="B356" s="1">
        <v>0</v>
      </c>
      <c r="C356" s="7">
        <v>0.15</v>
      </c>
      <c r="D356" s="7">
        <f t="shared" si="83"/>
        <v>0.11249999999999999</v>
      </c>
      <c r="E356" s="3">
        <f t="shared" si="81"/>
        <v>131387.381397638</v>
      </c>
      <c r="F356" s="7">
        <f t="shared" si="82"/>
        <v>5.839439173228356</v>
      </c>
      <c r="G356" s="17">
        <f t="shared" si="70"/>
        <v>0</v>
      </c>
      <c r="H356" s="23">
        <f t="shared" si="71"/>
        <v>0</v>
      </c>
      <c r="I356" s="17">
        <f t="shared" si="72"/>
        <v>199.3359375</v>
      </c>
      <c r="J356" s="18">
        <f t="shared" si="73"/>
        <v>25.312499999999996</v>
      </c>
      <c r="K356" s="23">
        <f t="shared" si="74"/>
        <v>6.377952755905512</v>
      </c>
      <c r="L356" s="39"/>
      <c r="M356" s="3">
        <f t="shared" si="75"/>
        <v>131156.3550073821</v>
      </c>
      <c r="N356" s="7">
        <f t="shared" si="76"/>
        <v>5.829171333661427</v>
      </c>
      <c r="O356" s="1" t="str">
        <f t="shared" si="77"/>
        <v>YES</v>
      </c>
      <c r="P356" s="3">
        <f t="shared" si="78"/>
        <v>0</v>
      </c>
      <c r="Q356" s="3">
        <f t="shared" si="79"/>
        <v>131156.3550073821</v>
      </c>
      <c r="R356" s="45">
        <f t="shared" si="80"/>
        <v>5.829171333661427</v>
      </c>
    </row>
    <row r="357" spans="1:18" ht="12.75">
      <c r="A357" s="24">
        <v>330</v>
      </c>
      <c r="B357" s="1">
        <v>0</v>
      </c>
      <c r="C357" s="7">
        <v>0.16</v>
      </c>
      <c r="D357" s="7">
        <f t="shared" si="83"/>
        <v>0.12</v>
      </c>
      <c r="E357" s="3">
        <f t="shared" si="81"/>
        <v>131156.3550073821</v>
      </c>
      <c r="F357" s="7">
        <f t="shared" si="82"/>
        <v>5.829171333661427</v>
      </c>
      <c r="G357" s="17">
        <f t="shared" si="70"/>
        <v>0</v>
      </c>
      <c r="H357" s="23">
        <f t="shared" si="71"/>
        <v>0</v>
      </c>
      <c r="I357" s="17">
        <f t="shared" si="72"/>
        <v>212.625</v>
      </c>
      <c r="J357" s="18">
        <f t="shared" si="73"/>
        <v>27</v>
      </c>
      <c r="K357" s="23">
        <f t="shared" si="74"/>
        <v>6.377952755905512</v>
      </c>
      <c r="L357" s="39"/>
      <c r="M357" s="3">
        <f t="shared" si="75"/>
        <v>130910.3520546262</v>
      </c>
      <c r="N357" s="7">
        <f t="shared" si="76"/>
        <v>5.818237869094498</v>
      </c>
      <c r="O357" s="1" t="str">
        <f t="shared" si="77"/>
        <v>YES</v>
      </c>
      <c r="P357" s="3">
        <f t="shared" si="78"/>
        <v>0</v>
      </c>
      <c r="Q357" s="3">
        <f t="shared" si="79"/>
        <v>130910.3520546262</v>
      </c>
      <c r="R357" s="45">
        <f t="shared" si="80"/>
        <v>5.818237869094498</v>
      </c>
    </row>
    <row r="358" spans="1:18" ht="12.75">
      <c r="A358" s="24">
        <v>331</v>
      </c>
      <c r="B358" s="1">
        <v>0</v>
      </c>
      <c r="C358" s="7">
        <v>0.21</v>
      </c>
      <c r="D358" s="7">
        <f t="shared" si="83"/>
        <v>0.1575</v>
      </c>
      <c r="E358" s="3">
        <f t="shared" si="81"/>
        <v>130910.3520546262</v>
      </c>
      <c r="F358" s="7">
        <f t="shared" si="82"/>
        <v>5.818237869094498</v>
      </c>
      <c r="G358" s="17">
        <f t="shared" si="70"/>
        <v>0</v>
      </c>
      <c r="H358" s="23">
        <f t="shared" si="71"/>
        <v>0</v>
      </c>
      <c r="I358" s="17">
        <f t="shared" si="72"/>
        <v>279.0703125</v>
      </c>
      <c r="J358" s="18">
        <f t="shared" si="73"/>
        <v>35.4375</v>
      </c>
      <c r="K358" s="23">
        <f t="shared" si="74"/>
        <v>6.377952755905512</v>
      </c>
      <c r="L358" s="39"/>
      <c r="M358" s="3">
        <f t="shared" si="75"/>
        <v>130589.46628937029</v>
      </c>
      <c r="N358" s="7">
        <f t="shared" si="76"/>
        <v>5.803976279527569</v>
      </c>
      <c r="O358" s="1" t="str">
        <f t="shared" si="77"/>
        <v>YES</v>
      </c>
      <c r="P358" s="3">
        <f t="shared" si="78"/>
        <v>0</v>
      </c>
      <c r="Q358" s="3">
        <f t="shared" si="79"/>
        <v>130589.46628937029</v>
      </c>
      <c r="R358" s="45">
        <f t="shared" si="80"/>
        <v>5.803976279527569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3"/>
        <v>0.0825</v>
      </c>
      <c r="E359" s="3">
        <f t="shared" si="81"/>
        <v>130589.46628937029</v>
      </c>
      <c r="F359" s="7">
        <f t="shared" si="82"/>
        <v>5.803976279527569</v>
      </c>
      <c r="G359" s="17">
        <f t="shared" si="70"/>
        <v>0</v>
      </c>
      <c r="H359" s="23">
        <f t="shared" si="71"/>
        <v>0</v>
      </c>
      <c r="I359" s="17">
        <f t="shared" si="72"/>
        <v>146.1796875</v>
      </c>
      <c r="J359" s="18">
        <f t="shared" si="73"/>
        <v>18.5625</v>
      </c>
      <c r="K359" s="23">
        <f t="shared" si="74"/>
        <v>6.377952755905512</v>
      </c>
      <c r="L359" s="39"/>
      <c r="M359" s="3">
        <f t="shared" si="75"/>
        <v>130418.34614911438</v>
      </c>
      <c r="N359" s="7">
        <f t="shared" si="76"/>
        <v>5.79637093996064</v>
      </c>
      <c r="O359" s="1" t="str">
        <f t="shared" si="77"/>
        <v>YES</v>
      </c>
      <c r="P359" s="3">
        <f t="shared" si="78"/>
        <v>0</v>
      </c>
      <c r="Q359" s="3">
        <f t="shared" si="79"/>
        <v>130418.34614911438</v>
      </c>
      <c r="R359" s="45">
        <f t="shared" si="80"/>
        <v>5.79637093996064</v>
      </c>
    </row>
    <row r="360" spans="1:18" ht="12.75">
      <c r="A360" s="24">
        <v>333</v>
      </c>
      <c r="B360" s="1">
        <v>0</v>
      </c>
      <c r="C360" s="7">
        <v>0.05</v>
      </c>
      <c r="D360" s="7">
        <f t="shared" si="83"/>
        <v>0.037500000000000006</v>
      </c>
      <c r="E360" s="3">
        <f t="shared" si="81"/>
        <v>130418.34614911438</v>
      </c>
      <c r="F360" s="7">
        <f t="shared" si="82"/>
        <v>5.79637093996064</v>
      </c>
      <c r="G360" s="17">
        <f t="shared" si="70"/>
        <v>0</v>
      </c>
      <c r="H360" s="23">
        <f t="shared" si="71"/>
        <v>0</v>
      </c>
      <c r="I360" s="17">
        <f t="shared" si="72"/>
        <v>66.44531250000001</v>
      </c>
      <c r="J360" s="18">
        <f t="shared" si="73"/>
        <v>8.437500000000002</v>
      </c>
      <c r="K360" s="23">
        <f t="shared" si="74"/>
        <v>6.377952755905512</v>
      </c>
      <c r="L360" s="39"/>
      <c r="M360" s="3">
        <f t="shared" si="75"/>
        <v>130337.08538385847</v>
      </c>
      <c r="N360" s="7">
        <f t="shared" si="76"/>
        <v>5.79275935039371</v>
      </c>
      <c r="O360" s="1" t="str">
        <f t="shared" si="77"/>
        <v>YES</v>
      </c>
      <c r="P360" s="3">
        <f t="shared" si="78"/>
        <v>0</v>
      </c>
      <c r="Q360" s="3">
        <f t="shared" si="79"/>
        <v>130337.08538385847</v>
      </c>
      <c r="R360" s="45">
        <f t="shared" si="80"/>
        <v>5.79275935039371</v>
      </c>
    </row>
    <row r="361" spans="1:18" ht="12.75">
      <c r="A361" s="24">
        <v>334</v>
      </c>
      <c r="B361" s="1">
        <v>0</v>
      </c>
      <c r="C361" s="7">
        <v>0.26</v>
      </c>
      <c r="D361" s="7">
        <f t="shared" si="83"/>
        <v>0.195</v>
      </c>
      <c r="E361" s="3">
        <f t="shared" si="81"/>
        <v>130337.08538385847</v>
      </c>
      <c r="F361" s="7">
        <f t="shared" si="82"/>
        <v>5.79275935039371</v>
      </c>
      <c r="G361" s="17">
        <f t="shared" si="70"/>
        <v>0</v>
      </c>
      <c r="H361" s="23">
        <f t="shared" si="71"/>
        <v>0</v>
      </c>
      <c r="I361" s="17">
        <f t="shared" si="72"/>
        <v>345.515625</v>
      </c>
      <c r="J361" s="18">
        <f t="shared" si="73"/>
        <v>43.875</v>
      </c>
      <c r="K361" s="23">
        <f t="shared" si="74"/>
        <v>6.377952755905512</v>
      </c>
      <c r="L361" s="39"/>
      <c r="M361" s="3">
        <f t="shared" si="75"/>
        <v>129941.31680610256</v>
      </c>
      <c r="N361" s="7">
        <f t="shared" si="76"/>
        <v>5.775169635826781</v>
      </c>
      <c r="O361" s="1" t="str">
        <f t="shared" si="77"/>
        <v>YES</v>
      </c>
      <c r="P361" s="3">
        <f t="shared" si="78"/>
        <v>0</v>
      </c>
      <c r="Q361" s="3">
        <f t="shared" si="79"/>
        <v>129941.31680610256</v>
      </c>
      <c r="R361" s="45">
        <f t="shared" si="80"/>
        <v>5.775169635826781</v>
      </c>
    </row>
    <row r="362" spans="1:18" ht="12.75">
      <c r="A362" s="24">
        <v>335</v>
      </c>
      <c r="B362" s="1">
        <v>0</v>
      </c>
      <c r="C362" s="7">
        <v>0.2</v>
      </c>
      <c r="D362" s="7">
        <f t="shared" si="83"/>
        <v>0.15000000000000002</v>
      </c>
      <c r="E362" s="3">
        <f t="shared" si="81"/>
        <v>129941.31680610256</v>
      </c>
      <c r="F362" s="7">
        <f t="shared" si="82"/>
        <v>5.775169635826781</v>
      </c>
      <c r="G362" s="17">
        <f t="shared" si="70"/>
        <v>0</v>
      </c>
      <c r="H362" s="23">
        <f t="shared" si="71"/>
        <v>0</v>
      </c>
      <c r="I362" s="17">
        <f t="shared" si="72"/>
        <v>265.78125000000006</v>
      </c>
      <c r="J362" s="18">
        <f t="shared" si="73"/>
        <v>33.75000000000001</v>
      </c>
      <c r="K362" s="23">
        <f t="shared" si="74"/>
        <v>6.377952755905512</v>
      </c>
      <c r="L362" s="39"/>
      <c r="M362" s="3">
        <f t="shared" si="75"/>
        <v>129635.40760334666</v>
      </c>
      <c r="N362" s="7">
        <f t="shared" si="76"/>
        <v>5.7615736712598515</v>
      </c>
      <c r="O362" s="1" t="str">
        <f t="shared" si="77"/>
        <v>YES</v>
      </c>
      <c r="P362" s="3">
        <f t="shared" si="78"/>
        <v>0</v>
      </c>
      <c r="Q362" s="3">
        <f t="shared" si="79"/>
        <v>129635.40760334666</v>
      </c>
      <c r="R362" s="45">
        <f t="shared" si="80"/>
        <v>5.7615736712598515</v>
      </c>
    </row>
    <row r="363" spans="1:18" ht="12.75">
      <c r="A363" s="24">
        <v>336</v>
      </c>
      <c r="B363" s="1">
        <v>0</v>
      </c>
      <c r="C363" s="7">
        <v>0.18</v>
      </c>
      <c r="D363" s="7">
        <f t="shared" si="83"/>
        <v>0.135</v>
      </c>
      <c r="E363" s="3">
        <f t="shared" si="81"/>
        <v>129635.40760334666</v>
      </c>
      <c r="F363" s="7">
        <f t="shared" si="82"/>
        <v>5.7615736712598515</v>
      </c>
      <c r="G363" s="17">
        <f t="shared" si="70"/>
        <v>0</v>
      </c>
      <c r="H363" s="23">
        <f t="shared" si="71"/>
        <v>0</v>
      </c>
      <c r="I363" s="17">
        <f t="shared" si="72"/>
        <v>239.203125</v>
      </c>
      <c r="J363" s="18">
        <f t="shared" si="73"/>
        <v>30.375</v>
      </c>
      <c r="K363" s="23">
        <f t="shared" si="74"/>
        <v>6.377952755905512</v>
      </c>
      <c r="L363" s="39"/>
      <c r="M363" s="3">
        <f t="shared" si="75"/>
        <v>129359.45152559075</v>
      </c>
      <c r="N363" s="7">
        <f t="shared" si="76"/>
        <v>5.749308956692922</v>
      </c>
      <c r="O363" s="1" t="str">
        <f t="shared" si="77"/>
        <v>YES</v>
      </c>
      <c r="P363" s="3">
        <f t="shared" si="78"/>
        <v>0</v>
      </c>
      <c r="Q363" s="3">
        <f t="shared" si="79"/>
        <v>129359.45152559075</v>
      </c>
      <c r="R363" s="45">
        <f t="shared" si="80"/>
        <v>5.749308956692922</v>
      </c>
    </row>
    <row r="364" spans="1:18" ht="12.75">
      <c r="A364" s="24">
        <v>337</v>
      </c>
      <c r="B364" s="1">
        <v>0</v>
      </c>
      <c r="C364" s="7">
        <v>0.21</v>
      </c>
      <c r="D364" s="7">
        <f t="shared" si="83"/>
        <v>0.1575</v>
      </c>
      <c r="E364" s="3">
        <f t="shared" si="81"/>
        <v>129359.45152559075</v>
      </c>
      <c r="F364" s="7">
        <f t="shared" si="82"/>
        <v>5.749308956692922</v>
      </c>
      <c r="G364" s="17">
        <f t="shared" si="70"/>
        <v>0</v>
      </c>
      <c r="H364" s="23">
        <f t="shared" si="71"/>
        <v>0</v>
      </c>
      <c r="I364" s="17">
        <f t="shared" si="72"/>
        <v>279.0703125</v>
      </c>
      <c r="J364" s="18">
        <f t="shared" si="73"/>
        <v>35.4375</v>
      </c>
      <c r="K364" s="23">
        <f t="shared" si="74"/>
        <v>6.377952755905512</v>
      </c>
      <c r="L364" s="39"/>
      <c r="M364" s="3">
        <f t="shared" si="75"/>
        <v>129038.56576033484</v>
      </c>
      <c r="N364" s="7">
        <f t="shared" si="76"/>
        <v>5.7350473671259925</v>
      </c>
      <c r="O364" s="1" t="str">
        <f t="shared" si="77"/>
        <v>YES</v>
      </c>
      <c r="P364" s="3">
        <f t="shared" si="78"/>
        <v>0</v>
      </c>
      <c r="Q364" s="3">
        <f t="shared" si="79"/>
        <v>129038.56576033484</v>
      </c>
      <c r="R364" s="45">
        <f t="shared" si="80"/>
        <v>5.7350473671259925</v>
      </c>
    </row>
    <row r="365" spans="1:18" ht="12.75">
      <c r="A365" s="24">
        <v>338</v>
      </c>
      <c r="B365" s="1">
        <v>0</v>
      </c>
      <c r="C365" s="7">
        <v>0.18</v>
      </c>
      <c r="D365" s="7">
        <f t="shared" si="83"/>
        <v>0.135</v>
      </c>
      <c r="E365" s="3">
        <f t="shared" si="81"/>
        <v>129038.56576033484</v>
      </c>
      <c r="F365" s="7">
        <f t="shared" si="82"/>
        <v>5.7350473671259925</v>
      </c>
      <c r="G365" s="17">
        <f t="shared" si="70"/>
        <v>0</v>
      </c>
      <c r="H365" s="23">
        <f t="shared" si="71"/>
        <v>0</v>
      </c>
      <c r="I365" s="17">
        <f t="shared" si="72"/>
        <v>239.203125</v>
      </c>
      <c r="J365" s="18">
        <f t="shared" si="73"/>
        <v>30.375</v>
      </c>
      <c r="K365" s="23">
        <f t="shared" si="74"/>
        <v>6.377952755905512</v>
      </c>
      <c r="L365" s="39"/>
      <c r="M365" s="3">
        <f t="shared" si="75"/>
        <v>128762.60968257893</v>
      </c>
      <c r="N365" s="7">
        <f t="shared" si="76"/>
        <v>5.722782652559063</v>
      </c>
      <c r="O365" s="1" t="str">
        <f t="shared" si="77"/>
        <v>YES</v>
      </c>
      <c r="P365" s="3">
        <f t="shared" si="78"/>
        <v>0</v>
      </c>
      <c r="Q365" s="3">
        <f t="shared" si="79"/>
        <v>128762.60968257893</v>
      </c>
      <c r="R365" s="45">
        <f t="shared" si="80"/>
        <v>5.722782652559063</v>
      </c>
    </row>
    <row r="366" spans="1:18" ht="12.75">
      <c r="A366" s="24">
        <v>339</v>
      </c>
      <c r="B366" s="1">
        <v>0</v>
      </c>
      <c r="C366" s="7">
        <v>0.1</v>
      </c>
      <c r="D366" s="7">
        <f t="shared" si="83"/>
        <v>0.07500000000000001</v>
      </c>
      <c r="E366" s="3">
        <f t="shared" si="81"/>
        <v>128762.60968257893</v>
      </c>
      <c r="F366" s="7">
        <f t="shared" si="82"/>
        <v>5.722782652559063</v>
      </c>
      <c r="G366" s="17">
        <f t="shared" si="70"/>
        <v>0</v>
      </c>
      <c r="H366" s="23">
        <f t="shared" si="71"/>
        <v>0</v>
      </c>
      <c r="I366" s="17">
        <f t="shared" si="72"/>
        <v>132.89062500000003</v>
      </c>
      <c r="J366" s="18">
        <f t="shared" si="73"/>
        <v>16.875000000000004</v>
      </c>
      <c r="K366" s="23">
        <f t="shared" si="74"/>
        <v>6.377952755905512</v>
      </c>
      <c r="L366" s="39"/>
      <c r="M366" s="3">
        <f t="shared" si="75"/>
        <v>128606.46610482302</v>
      </c>
      <c r="N366" s="7">
        <f t="shared" si="76"/>
        <v>5.715842937992134</v>
      </c>
      <c r="O366" s="1" t="str">
        <f t="shared" si="77"/>
        <v>YES</v>
      </c>
      <c r="P366" s="3">
        <f t="shared" si="78"/>
        <v>0</v>
      </c>
      <c r="Q366" s="3">
        <f t="shared" si="79"/>
        <v>128606.46610482302</v>
      </c>
      <c r="R366" s="45">
        <f t="shared" si="80"/>
        <v>5.715842937992134</v>
      </c>
    </row>
    <row r="367" spans="1:18" ht="12.75">
      <c r="A367" s="24">
        <v>340</v>
      </c>
      <c r="B367" s="1">
        <v>0</v>
      </c>
      <c r="C367" s="7">
        <v>0.07</v>
      </c>
      <c r="D367" s="7">
        <f t="shared" si="83"/>
        <v>0.052500000000000005</v>
      </c>
      <c r="E367" s="3">
        <f t="shared" si="81"/>
        <v>128606.46610482302</v>
      </c>
      <c r="F367" s="7">
        <f t="shared" si="82"/>
        <v>5.715842937992134</v>
      </c>
      <c r="G367" s="17">
        <f t="shared" si="70"/>
        <v>0</v>
      </c>
      <c r="H367" s="23">
        <f t="shared" si="71"/>
        <v>0</v>
      </c>
      <c r="I367" s="17">
        <f t="shared" si="72"/>
        <v>93.0234375</v>
      </c>
      <c r="J367" s="18">
        <f t="shared" si="73"/>
        <v>11.8125</v>
      </c>
      <c r="K367" s="23">
        <f t="shared" si="74"/>
        <v>6.377952755905512</v>
      </c>
      <c r="L367" s="39"/>
      <c r="M367" s="3">
        <f t="shared" si="75"/>
        <v>128495.25221456711</v>
      </c>
      <c r="N367" s="7">
        <f t="shared" si="76"/>
        <v>5.7109000984252045</v>
      </c>
      <c r="O367" s="1" t="str">
        <f t="shared" si="77"/>
        <v>YES</v>
      </c>
      <c r="P367" s="3">
        <f t="shared" si="78"/>
        <v>0</v>
      </c>
      <c r="Q367" s="3">
        <f t="shared" si="79"/>
        <v>128495.25221456711</v>
      </c>
      <c r="R367" s="45">
        <f t="shared" si="80"/>
        <v>5.7109000984252045</v>
      </c>
    </row>
    <row r="368" spans="1:18" ht="12.75">
      <c r="A368" s="24">
        <v>341</v>
      </c>
      <c r="B368" s="1">
        <v>0</v>
      </c>
      <c r="C368" s="7">
        <v>0.15</v>
      </c>
      <c r="D368" s="7">
        <f t="shared" si="83"/>
        <v>0.11249999999999999</v>
      </c>
      <c r="E368" s="3">
        <f t="shared" si="81"/>
        <v>128495.25221456711</v>
      </c>
      <c r="F368" s="7">
        <f t="shared" si="82"/>
        <v>5.7109000984252045</v>
      </c>
      <c r="G368" s="17">
        <f t="shared" si="70"/>
        <v>0</v>
      </c>
      <c r="H368" s="23">
        <f t="shared" si="71"/>
        <v>0</v>
      </c>
      <c r="I368" s="17">
        <f t="shared" si="72"/>
        <v>199.3359375</v>
      </c>
      <c r="J368" s="18">
        <f t="shared" si="73"/>
        <v>25.312499999999996</v>
      </c>
      <c r="K368" s="23">
        <f t="shared" si="74"/>
        <v>6.377952755905512</v>
      </c>
      <c r="L368" s="39"/>
      <c r="M368" s="3">
        <f t="shared" si="75"/>
        <v>128264.2258243112</v>
      </c>
      <c r="N368" s="7">
        <f t="shared" si="76"/>
        <v>5.700632258858276</v>
      </c>
      <c r="O368" s="1" t="str">
        <f t="shared" si="77"/>
        <v>YES</v>
      </c>
      <c r="P368" s="3">
        <f t="shared" si="78"/>
        <v>0</v>
      </c>
      <c r="Q368" s="3">
        <f t="shared" si="79"/>
        <v>128264.2258243112</v>
      </c>
      <c r="R368" s="45">
        <f t="shared" si="80"/>
        <v>5.700632258858276</v>
      </c>
    </row>
    <row r="369" spans="1:18" ht="12.75">
      <c r="A369" s="24">
        <v>342</v>
      </c>
      <c r="B369" s="1">
        <v>0</v>
      </c>
      <c r="C369" s="7">
        <v>0.12</v>
      </c>
      <c r="D369" s="7">
        <f t="shared" si="83"/>
        <v>0.09</v>
      </c>
      <c r="E369" s="3">
        <f t="shared" si="81"/>
        <v>128264.2258243112</v>
      </c>
      <c r="F369" s="7">
        <f t="shared" si="82"/>
        <v>5.700632258858276</v>
      </c>
      <c r="G369" s="17">
        <f t="shared" si="70"/>
        <v>0</v>
      </c>
      <c r="H369" s="23">
        <f t="shared" si="71"/>
        <v>0</v>
      </c>
      <c r="I369" s="17">
        <f t="shared" si="72"/>
        <v>159.46875</v>
      </c>
      <c r="J369" s="18">
        <f t="shared" si="73"/>
        <v>20.25</v>
      </c>
      <c r="K369" s="23">
        <f t="shared" si="74"/>
        <v>6.377952755905512</v>
      </c>
      <c r="L369" s="39"/>
      <c r="M369" s="3">
        <f t="shared" si="75"/>
        <v>128078.12912155529</v>
      </c>
      <c r="N369" s="7">
        <f t="shared" si="76"/>
        <v>5.692361294291346</v>
      </c>
      <c r="O369" s="1" t="str">
        <f t="shared" si="77"/>
        <v>YES</v>
      </c>
      <c r="P369" s="3">
        <f t="shared" si="78"/>
        <v>0</v>
      </c>
      <c r="Q369" s="3">
        <f t="shared" si="79"/>
        <v>128078.12912155529</v>
      </c>
      <c r="R369" s="45">
        <f t="shared" si="80"/>
        <v>5.692361294291346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3"/>
        <v>0.0825</v>
      </c>
      <c r="E370" s="3">
        <f t="shared" si="81"/>
        <v>128078.12912155529</v>
      </c>
      <c r="F370" s="7">
        <f t="shared" si="82"/>
        <v>5.692361294291346</v>
      </c>
      <c r="G370" s="17">
        <f t="shared" si="70"/>
        <v>0</v>
      </c>
      <c r="H370" s="23">
        <f t="shared" si="71"/>
        <v>0</v>
      </c>
      <c r="I370" s="17">
        <f t="shared" si="72"/>
        <v>146.1796875</v>
      </c>
      <c r="J370" s="18">
        <f t="shared" si="73"/>
        <v>18.5625</v>
      </c>
      <c r="K370" s="23">
        <f t="shared" si="74"/>
        <v>6.377952755905512</v>
      </c>
      <c r="L370" s="39"/>
      <c r="M370" s="3">
        <f t="shared" si="75"/>
        <v>127907.00898129938</v>
      </c>
      <c r="N370" s="7">
        <f t="shared" si="76"/>
        <v>5.684755954724417</v>
      </c>
      <c r="O370" s="1" t="str">
        <f t="shared" si="77"/>
        <v>YES</v>
      </c>
      <c r="P370" s="3">
        <f t="shared" si="78"/>
        <v>0</v>
      </c>
      <c r="Q370" s="3">
        <f t="shared" si="79"/>
        <v>127907.00898129938</v>
      </c>
      <c r="R370" s="45">
        <f t="shared" si="80"/>
        <v>5.684755954724417</v>
      </c>
    </row>
    <row r="371" spans="1:18" ht="12.75">
      <c r="A371" s="24">
        <v>344</v>
      </c>
      <c r="B371" s="1">
        <v>0</v>
      </c>
      <c r="C371" s="7">
        <v>0.21</v>
      </c>
      <c r="D371" s="7">
        <f t="shared" si="83"/>
        <v>0.1575</v>
      </c>
      <c r="E371" s="3">
        <f t="shared" si="81"/>
        <v>127907.00898129938</v>
      </c>
      <c r="F371" s="7">
        <f t="shared" si="82"/>
        <v>5.684755954724417</v>
      </c>
      <c r="G371" s="17">
        <f t="shared" si="70"/>
        <v>0</v>
      </c>
      <c r="H371" s="23">
        <f t="shared" si="71"/>
        <v>0</v>
      </c>
      <c r="I371" s="17">
        <f t="shared" si="72"/>
        <v>279.0703125</v>
      </c>
      <c r="J371" s="18">
        <f t="shared" si="73"/>
        <v>35.4375</v>
      </c>
      <c r="K371" s="23">
        <f t="shared" si="74"/>
        <v>6.377952755905512</v>
      </c>
      <c r="L371" s="39"/>
      <c r="M371" s="3">
        <f t="shared" si="75"/>
        <v>127586.12321604347</v>
      </c>
      <c r="N371" s="7">
        <f t="shared" si="76"/>
        <v>5.670494365157488</v>
      </c>
      <c r="O371" s="1" t="str">
        <f t="shared" si="77"/>
        <v>YES</v>
      </c>
      <c r="P371" s="3">
        <f t="shared" si="78"/>
        <v>0</v>
      </c>
      <c r="Q371" s="3">
        <f t="shared" si="79"/>
        <v>127586.12321604347</v>
      </c>
      <c r="R371" s="45">
        <f t="shared" si="80"/>
        <v>5.670494365157488</v>
      </c>
    </row>
    <row r="372" spans="1:18" ht="12.75">
      <c r="A372" s="24">
        <v>345</v>
      </c>
      <c r="B372" s="1">
        <v>0</v>
      </c>
      <c r="C372" s="7">
        <v>0.15</v>
      </c>
      <c r="D372" s="7">
        <f t="shared" si="83"/>
        <v>0.11249999999999999</v>
      </c>
      <c r="E372" s="3">
        <f t="shared" si="81"/>
        <v>127586.12321604347</v>
      </c>
      <c r="F372" s="7">
        <f t="shared" si="82"/>
        <v>5.670494365157488</v>
      </c>
      <c r="G372" s="17">
        <f t="shared" si="70"/>
        <v>0</v>
      </c>
      <c r="H372" s="23">
        <f t="shared" si="71"/>
        <v>0</v>
      </c>
      <c r="I372" s="17">
        <f t="shared" si="72"/>
        <v>199.3359375</v>
      </c>
      <c r="J372" s="18">
        <f t="shared" si="73"/>
        <v>25.312499999999996</v>
      </c>
      <c r="K372" s="23">
        <f t="shared" si="74"/>
        <v>6.377952755905512</v>
      </c>
      <c r="L372" s="39"/>
      <c r="M372" s="3">
        <f t="shared" si="75"/>
        <v>127355.09682578756</v>
      </c>
      <c r="N372" s="7">
        <f t="shared" si="76"/>
        <v>5.660226525590558</v>
      </c>
      <c r="O372" s="1" t="str">
        <f t="shared" si="77"/>
        <v>YES</v>
      </c>
      <c r="P372" s="3">
        <f t="shared" si="78"/>
        <v>0</v>
      </c>
      <c r="Q372" s="3">
        <f t="shared" si="79"/>
        <v>127355.09682578756</v>
      </c>
      <c r="R372" s="45">
        <f t="shared" si="80"/>
        <v>5.660226525590558</v>
      </c>
    </row>
    <row r="373" spans="1:18" ht="12.75">
      <c r="A373" s="24">
        <v>346</v>
      </c>
      <c r="B373" s="1">
        <v>0</v>
      </c>
      <c r="C373" s="7">
        <v>0.13</v>
      </c>
      <c r="D373" s="7">
        <f t="shared" si="83"/>
        <v>0.0975</v>
      </c>
      <c r="E373" s="3">
        <f t="shared" si="81"/>
        <v>127355.09682578756</v>
      </c>
      <c r="F373" s="7">
        <f t="shared" si="82"/>
        <v>5.660226525590558</v>
      </c>
      <c r="G373" s="17">
        <f t="shared" si="70"/>
        <v>0</v>
      </c>
      <c r="H373" s="23">
        <f t="shared" si="71"/>
        <v>0</v>
      </c>
      <c r="I373" s="17">
        <f t="shared" si="72"/>
        <v>172.7578125</v>
      </c>
      <c r="J373" s="18">
        <f t="shared" si="73"/>
        <v>21.9375</v>
      </c>
      <c r="K373" s="23">
        <f t="shared" si="74"/>
        <v>6.377952755905512</v>
      </c>
      <c r="L373" s="39"/>
      <c r="M373" s="3">
        <f t="shared" si="75"/>
        <v>127154.02356053166</v>
      </c>
      <c r="N373" s="7">
        <f t="shared" si="76"/>
        <v>5.6512899360236295</v>
      </c>
      <c r="O373" s="1" t="str">
        <f t="shared" si="77"/>
        <v>YES</v>
      </c>
      <c r="P373" s="3">
        <f t="shared" si="78"/>
        <v>0</v>
      </c>
      <c r="Q373" s="3">
        <f t="shared" si="79"/>
        <v>127154.02356053166</v>
      </c>
      <c r="R373" s="45">
        <f t="shared" si="80"/>
        <v>5.6512899360236295</v>
      </c>
    </row>
    <row r="374" spans="1:18" ht="12.75">
      <c r="A374" s="24">
        <v>347</v>
      </c>
      <c r="B374" s="1">
        <v>0</v>
      </c>
      <c r="C374" s="7">
        <v>0.12</v>
      </c>
      <c r="D374" s="7">
        <f t="shared" si="83"/>
        <v>0.09</v>
      </c>
      <c r="E374" s="3">
        <f t="shared" si="81"/>
        <v>127154.02356053166</v>
      </c>
      <c r="F374" s="7">
        <f t="shared" si="82"/>
        <v>5.6512899360236295</v>
      </c>
      <c r="G374" s="17">
        <f t="shared" si="70"/>
        <v>0</v>
      </c>
      <c r="H374" s="23">
        <f t="shared" si="71"/>
        <v>0</v>
      </c>
      <c r="I374" s="17">
        <f t="shared" si="72"/>
        <v>159.46875</v>
      </c>
      <c r="J374" s="18">
        <f t="shared" si="73"/>
        <v>20.25</v>
      </c>
      <c r="K374" s="23">
        <f t="shared" si="74"/>
        <v>6.377952755905512</v>
      </c>
      <c r="L374" s="39"/>
      <c r="M374" s="3">
        <f t="shared" si="75"/>
        <v>126967.92685777575</v>
      </c>
      <c r="N374" s="7">
        <f t="shared" si="76"/>
        <v>5.6430189714567</v>
      </c>
      <c r="O374" s="1" t="str">
        <f t="shared" si="77"/>
        <v>YES</v>
      </c>
      <c r="P374" s="3">
        <f t="shared" si="78"/>
        <v>0</v>
      </c>
      <c r="Q374" s="3">
        <f t="shared" si="79"/>
        <v>126967.92685777575</v>
      </c>
      <c r="R374" s="45">
        <f t="shared" si="80"/>
        <v>5.6430189714567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3"/>
        <v>0.12</v>
      </c>
      <c r="E375" s="3">
        <f t="shared" si="81"/>
        <v>126967.92685777575</v>
      </c>
      <c r="F375" s="7">
        <f t="shared" si="82"/>
        <v>5.6430189714567</v>
      </c>
      <c r="G375" s="17">
        <f t="shared" si="70"/>
        <v>0</v>
      </c>
      <c r="H375" s="23">
        <f t="shared" si="71"/>
        <v>0</v>
      </c>
      <c r="I375" s="17">
        <f t="shared" si="72"/>
        <v>212.625</v>
      </c>
      <c r="J375" s="18">
        <f t="shared" si="73"/>
        <v>27</v>
      </c>
      <c r="K375" s="23">
        <f t="shared" si="74"/>
        <v>6.377952755905512</v>
      </c>
      <c r="L375" s="39"/>
      <c r="M375" s="3">
        <f t="shared" si="75"/>
        <v>126721.92390501984</v>
      </c>
      <c r="N375" s="7">
        <f t="shared" si="76"/>
        <v>5.63208550688977</v>
      </c>
      <c r="O375" s="1" t="str">
        <f t="shared" si="77"/>
        <v>YES</v>
      </c>
      <c r="P375" s="3">
        <f t="shared" si="78"/>
        <v>0</v>
      </c>
      <c r="Q375" s="3">
        <f t="shared" si="79"/>
        <v>126721.92390501984</v>
      </c>
      <c r="R375" s="45">
        <f t="shared" si="80"/>
        <v>5.63208550688977</v>
      </c>
    </row>
    <row r="376" spans="1:18" ht="12.75">
      <c r="A376" s="24">
        <v>349</v>
      </c>
      <c r="B376" s="1">
        <v>0</v>
      </c>
      <c r="C376" s="7">
        <v>0.125</v>
      </c>
      <c r="D376" s="7">
        <f t="shared" si="83"/>
        <v>0.09375</v>
      </c>
      <c r="E376" s="3">
        <f t="shared" si="81"/>
        <v>126721.92390501984</v>
      </c>
      <c r="F376" s="7">
        <f t="shared" si="82"/>
        <v>5.63208550688977</v>
      </c>
      <c r="G376" s="17">
        <f t="shared" si="70"/>
        <v>0</v>
      </c>
      <c r="H376" s="23">
        <f t="shared" si="71"/>
        <v>0</v>
      </c>
      <c r="I376" s="17">
        <f t="shared" si="72"/>
        <v>166.11328125</v>
      </c>
      <c r="J376" s="18">
        <f t="shared" si="73"/>
        <v>21.09375</v>
      </c>
      <c r="K376" s="23">
        <f t="shared" si="74"/>
        <v>6.377952755905512</v>
      </c>
      <c r="L376" s="39"/>
      <c r="M376" s="3">
        <f t="shared" si="75"/>
        <v>126528.33892101393</v>
      </c>
      <c r="N376" s="7">
        <f t="shared" si="76"/>
        <v>5.623481729822841</v>
      </c>
      <c r="O376" s="1" t="str">
        <f t="shared" si="77"/>
        <v>YES</v>
      </c>
      <c r="P376" s="3">
        <f t="shared" si="78"/>
        <v>0</v>
      </c>
      <c r="Q376" s="3">
        <f t="shared" si="79"/>
        <v>126528.33892101393</v>
      </c>
      <c r="R376" s="45">
        <f t="shared" si="80"/>
        <v>5.623481729822841</v>
      </c>
    </row>
    <row r="377" spans="1:18" ht="12.75">
      <c r="A377" s="24">
        <v>350</v>
      </c>
      <c r="B377" s="1">
        <v>0</v>
      </c>
      <c r="C377" s="7">
        <v>0.09</v>
      </c>
      <c r="D377" s="7">
        <f t="shared" si="83"/>
        <v>0.0675</v>
      </c>
      <c r="E377" s="3">
        <f t="shared" si="81"/>
        <v>126528.33892101393</v>
      </c>
      <c r="F377" s="7">
        <f t="shared" si="82"/>
        <v>5.623481729822841</v>
      </c>
      <c r="G377" s="17">
        <f t="shared" si="70"/>
        <v>0</v>
      </c>
      <c r="H377" s="23">
        <f t="shared" si="71"/>
        <v>0</v>
      </c>
      <c r="I377" s="17">
        <f t="shared" si="72"/>
        <v>119.6015625</v>
      </c>
      <c r="J377" s="18">
        <f t="shared" si="73"/>
        <v>15.1875</v>
      </c>
      <c r="K377" s="23">
        <f t="shared" si="74"/>
        <v>6.377952755905512</v>
      </c>
      <c r="L377" s="39"/>
      <c r="M377" s="3">
        <f t="shared" si="75"/>
        <v>126387.17190575802</v>
      </c>
      <c r="N377" s="7">
        <f t="shared" si="76"/>
        <v>5.617207640255912</v>
      </c>
      <c r="O377" s="1" t="str">
        <f t="shared" si="77"/>
        <v>YES</v>
      </c>
      <c r="P377" s="3">
        <f t="shared" si="78"/>
        <v>0</v>
      </c>
      <c r="Q377" s="3">
        <f t="shared" si="79"/>
        <v>126387.17190575802</v>
      </c>
      <c r="R377" s="45">
        <f t="shared" si="80"/>
        <v>5.617207640255912</v>
      </c>
    </row>
    <row r="378" spans="1:18" ht="12.75">
      <c r="A378" s="24">
        <v>351</v>
      </c>
      <c r="B378" s="1">
        <v>0</v>
      </c>
      <c r="C378" s="7">
        <v>0.09</v>
      </c>
      <c r="D378" s="7">
        <f t="shared" si="83"/>
        <v>0.0675</v>
      </c>
      <c r="E378" s="3">
        <f t="shared" si="81"/>
        <v>126387.17190575802</v>
      </c>
      <c r="F378" s="7">
        <f t="shared" si="82"/>
        <v>5.617207640255912</v>
      </c>
      <c r="G378" s="17">
        <f t="shared" si="70"/>
        <v>0</v>
      </c>
      <c r="H378" s="23">
        <f t="shared" si="71"/>
        <v>0</v>
      </c>
      <c r="I378" s="17">
        <f t="shared" si="72"/>
        <v>119.6015625</v>
      </c>
      <c r="J378" s="18">
        <f t="shared" si="73"/>
        <v>15.1875</v>
      </c>
      <c r="K378" s="23">
        <f t="shared" si="74"/>
        <v>6.377952755905512</v>
      </c>
      <c r="L378" s="39"/>
      <c r="M378" s="3">
        <f t="shared" si="75"/>
        <v>126246.00489050211</v>
      </c>
      <c r="N378" s="7">
        <f t="shared" si="76"/>
        <v>5.610933550688983</v>
      </c>
      <c r="O378" s="1" t="str">
        <f t="shared" si="77"/>
        <v>YES</v>
      </c>
      <c r="P378" s="3">
        <f t="shared" si="78"/>
        <v>0</v>
      </c>
      <c r="Q378" s="3">
        <f t="shared" si="79"/>
        <v>126246.00489050211</v>
      </c>
      <c r="R378" s="45">
        <f t="shared" si="80"/>
        <v>5.610933550688983</v>
      </c>
    </row>
    <row r="379" spans="1:18" ht="12.75">
      <c r="A379" s="24">
        <v>352</v>
      </c>
      <c r="B379" s="1">
        <v>0.26</v>
      </c>
      <c r="C379" s="7">
        <v>0.12</v>
      </c>
      <c r="D379" s="7">
        <f t="shared" si="83"/>
        <v>0.09</v>
      </c>
      <c r="E379" s="3">
        <f t="shared" si="81"/>
        <v>126246.00489050211</v>
      </c>
      <c r="F379" s="7">
        <f t="shared" si="82"/>
        <v>5.610933550688983</v>
      </c>
      <c r="G379" s="17">
        <f t="shared" si="70"/>
        <v>487.5</v>
      </c>
      <c r="H379" s="23">
        <f t="shared" si="71"/>
        <v>15572.7</v>
      </c>
      <c r="I379" s="17">
        <f t="shared" si="72"/>
        <v>159.46875</v>
      </c>
      <c r="J379" s="18">
        <f t="shared" si="73"/>
        <v>20.25</v>
      </c>
      <c r="K379" s="23">
        <f t="shared" si="74"/>
        <v>6.377952755905512</v>
      </c>
      <c r="L379" s="39"/>
      <c r="M379" s="3">
        <f t="shared" si="75"/>
        <v>136125</v>
      </c>
      <c r="N379" s="7">
        <f t="shared" si="76"/>
        <v>6.05</v>
      </c>
      <c r="O379" s="1" t="str">
        <f t="shared" si="77"/>
        <v>YES</v>
      </c>
      <c r="P379" s="3">
        <f t="shared" si="78"/>
        <v>0</v>
      </c>
      <c r="Q379" s="3">
        <f t="shared" si="79"/>
        <v>136125</v>
      </c>
      <c r="R379" s="45">
        <f t="shared" si="80"/>
        <v>6.05</v>
      </c>
    </row>
    <row r="380" spans="1:18" ht="12.75">
      <c r="A380" s="24">
        <v>353</v>
      </c>
      <c r="B380" s="1">
        <v>1.18</v>
      </c>
      <c r="C380" s="7">
        <v>0.03</v>
      </c>
      <c r="D380" s="7">
        <f t="shared" si="83"/>
        <v>0.0225</v>
      </c>
      <c r="E380" s="3">
        <f t="shared" si="81"/>
        <v>136125</v>
      </c>
      <c r="F380" s="7">
        <f t="shared" si="82"/>
        <v>6.05</v>
      </c>
      <c r="G380" s="17">
        <f t="shared" si="70"/>
        <v>2212.5</v>
      </c>
      <c r="H380" s="23">
        <f t="shared" si="71"/>
        <v>70676.1</v>
      </c>
      <c r="I380" s="17">
        <f t="shared" si="72"/>
        <v>39.8671875</v>
      </c>
      <c r="J380" s="18">
        <f t="shared" si="73"/>
        <v>5.0625</v>
      </c>
      <c r="K380" s="23">
        <f t="shared" si="74"/>
        <v>6.377952755905512</v>
      </c>
      <c r="L380" s="39"/>
      <c r="M380" s="3">
        <f t="shared" si="75"/>
        <v>136125</v>
      </c>
      <c r="N380" s="7">
        <f t="shared" si="76"/>
        <v>6.05</v>
      </c>
      <c r="O380" s="1" t="str">
        <f t="shared" si="77"/>
        <v>YES</v>
      </c>
      <c r="P380" s="3">
        <f t="shared" si="78"/>
        <v>0</v>
      </c>
      <c r="Q380" s="3">
        <f t="shared" si="79"/>
        <v>136125</v>
      </c>
      <c r="R380" s="45">
        <f t="shared" si="80"/>
        <v>6.05</v>
      </c>
    </row>
    <row r="381" spans="1:18" ht="12.75">
      <c r="A381" s="24">
        <v>354</v>
      </c>
      <c r="B381" s="1">
        <v>0.47</v>
      </c>
      <c r="C381" s="7">
        <v>0.12</v>
      </c>
      <c r="D381" s="7">
        <f t="shared" si="83"/>
        <v>0.09</v>
      </c>
      <c r="E381" s="3">
        <f t="shared" si="81"/>
        <v>136125</v>
      </c>
      <c r="F381" s="7">
        <f t="shared" si="82"/>
        <v>6.05</v>
      </c>
      <c r="G381" s="17">
        <f t="shared" si="70"/>
        <v>881.25</v>
      </c>
      <c r="H381" s="23">
        <f t="shared" si="71"/>
        <v>28150.65</v>
      </c>
      <c r="I381" s="17">
        <f t="shared" si="72"/>
        <v>159.46875</v>
      </c>
      <c r="J381" s="18">
        <f t="shared" si="73"/>
        <v>20.25</v>
      </c>
      <c r="K381" s="23">
        <f t="shared" si="74"/>
        <v>6.377952755905512</v>
      </c>
      <c r="L381" s="39"/>
      <c r="M381" s="3">
        <f t="shared" si="75"/>
        <v>136125</v>
      </c>
      <c r="N381" s="7">
        <f t="shared" si="76"/>
        <v>6.05</v>
      </c>
      <c r="O381" s="1" t="str">
        <f t="shared" si="77"/>
        <v>YES</v>
      </c>
      <c r="P381" s="3">
        <f t="shared" si="78"/>
        <v>0</v>
      </c>
      <c r="Q381" s="3">
        <f t="shared" si="79"/>
        <v>136125</v>
      </c>
      <c r="R381" s="45">
        <f t="shared" si="80"/>
        <v>6.05</v>
      </c>
    </row>
    <row r="382" spans="1:18" ht="12.75">
      <c r="A382" s="24">
        <v>355</v>
      </c>
      <c r="B382" s="1">
        <v>0</v>
      </c>
      <c r="C382" s="7">
        <v>0.03</v>
      </c>
      <c r="D382" s="7">
        <f t="shared" si="83"/>
        <v>0.0225</v>
      </c>
      <c r="E382" s="3">
        <f t="shared" si="81"/>
        <v>136125</v>
      </c>
      <c r="F382" s="7">
        <f t="shared" si="82"/>
        <v>6.05</v>
      </c>
      <c r="G382" s="17">
        <f t="shared" si="70"/>
        <v>0</v>
      </c>
      <c r="H382" s="23">
        <f t="shared" si="71"/>
        <v>0</v>
      </c>
      <c r="I382" s="17">
        <f t="shared" si="72"/>
        <v>39.8671875</v>
      </c>
      <c r="J382" s="18">
        <f t="shared" si="73"/>
        <v>5.0625</v>
      </c>
      <c r="K382" s="23">
        <f t="shared" si="74"/>
        <v>6.377952755905512</v>
      </c>
      <c r="L382" s="39"/>
      <c r="M382" s="3">
        <f t="shared" si="75"/>
        <v>136073.6923597441</v>
      </c>
      <c r="N382" s="7">
        <f t="shared" si="76"/>
        <v>6.047719660433072</v>
      </c>
      <c r="O382" s="1" t="str">
        <f t="shared" si="77"/>
        <v>YES</v>
      </c>
      <c r="P382" s="3">
        <f t="shared" si="78"/>
        <v>0</v>
      </c>
      <c r="Q382" s="3">
        <f t="shared" si="79"/>
        <v>136073.6923597441</v>
      </c>
      <c r="R382" s="45">
        <f t="shared" si="80"/>
        <v>6.047719660433072</v>
      </c>
    </row>
    <row r="383" spans="1:18" ht="12.75">
      <c r="A383" s="24">
        <v>356</v>
      </c>
      <c r="B383" s="1">
        <v>0</v>
      </c>
      <c r="C383" s="7">
        <v>0.04</v>
      </c>
      <c r="D383" s="7">
        <f t="shared" si="83"/>
        <v>0.03</v>
      </c>
      <c r="E383" s="3">
        <f t="shared" si="81"/>
        <v>136073.6923597441</v>
      </c>
      <c r="F383" s="7">
        <f t="shared" si="82"/>
        <v>6.047719660433072</v>
      </c>
      <c r="G383" s="17">
        <f t="shared" si="70"/>
        <v>0</v>
      </c>
      <c r="H383" s="23">
        <f t="shared" si="71"/>
        <v>0</v>
      </c>
      <c r="I383" s="17">
        <f t="shared" si="72"/>
        <v>53.15625</v>
      </c>
      <c r="J383" s="18">
        <f t="shared" si="73"/>
        <v>6.75</v>
      </c>
      <c r="K383" s="23">
        <f t="shared" si="74"/>
        <v>6.377952755905512</v>
      </c>
      <c r="L383" s="39"/>
      <c r="M383" s="3">
        <f t="shared" si="75"/>
        <v>136007.4081569882</v>
      </c>
      <c r="N383" s="7">
        <f t="shared" si="76"/>
        <v>6.044773695866143</v>
      </c>
      <c r="O383" s="1" t="str">
        <f t="shared" si="77"/>
        <v>YES</v>
      </c>
      <c r="P383" s="3">
        <f t="shared" si="78"/>
        <v>0</v>
      </c>
      <c r="Q383" s="3">
        <f t="shared" si="79"/>
        <v>136007.4081569882</v>
      </c>
      <c r="R383" s="45">
        <f t="shared" si="80"/>
        <v>6.044773695866143</v>
      </c>
    </row>
    <row r="384" spans="1:18" ht="12.75">
      <c r="A384" s="24">
        <v>357</v>
      </c>
      <c r="B384" s="1">
        <v>0.08</v>
      </c>
      <c r="C384" s="7">
        <v>0.09</v>
      </c>
      <c r="D384" s="7">
        <f t="shared" si="83"/>
        <v>0.0675</v>
      </c>
      <c r="E384" s="3">
        <f t="shared" si="81"/>
        <v>136007.4081569882</v>
      </c>
      <c r="F384" s="7">
        <f t="shared" si="82"/>
        <v>6.044773695866143</v>
      </c>
      <c r="G384" s="17">
        <f t="shared" si="70"/>
        <v>150</v>
      </c>
      <c r="H384" s="23">
        <f t="shared" si="71"/>
        <v>4791.6</v>
      </c>
      <c r="I384" s="17">
        <f t="shared" si="72"/>
        <v>119.6015625</v>
      </c>
      <c r="J384" s="18">
        <f t="shared" si="73"/>
        <v>15.1875</v>
      </c>
      <c r="K384" s="23">
        <f t="shared" si="74"/>
        <v>6.377952755905512</v>
      </c>
      <c r="L384" s="39"/>
      <c r="M384" s="3">
        <f t="shared" si="75"/>
        <v>136125</v>
      </c>
      <c r="N384" s="7">
        <f t="shared" si="76"/>
        <v>6.05</v>
      </c>
      <c r="O384" s="1" t="str">
        <f t="shared" si="77"/>
        <v>YES</v>
      </c>
      <c r="P384" s="3">
        <f t="shared" si="78"/>
        <v>0</v>
      </c>
      <c r="Q384" s="3">
        <f t="shared" si="79"/>
        <v>136125</v>
      </c>
      <c r="R384" s="45">
        <f t="shared" si="80"/>
        <v>6.05</v>
      </c>
    </row>
    <row r="385" spans="1:18" ht="12.75">
      <c r="A385" s="24">
        <v>358</v>
      </c>
      <c r="B385" s="1">
        <v>0</v>
      </c>
      <c r="C385" s="7">
        <v>0.06</v>
      </c>
      <c r="D385" s="7">
        <f t="shared" si="83"/>
        <v>0.045</v>
      </c>
      <c r="E385" s="3">
        <f t="shared" si="81"/>
        <v>136125</v>
      </c>
      <c r="F385" s="7">
        <f t="shared" si="82"/>
        <v>6.05</v>
      </c>
      <c r="G385" s="17">
        <f t="shared" si="70"/>
        <v>0</v>
      </c>
      <c r="H385" s="23">
        <f t="shared" si="71"/>
        <v>0</v>
      </c>
      <c r="I385" s="17">
        <f t="shared" si="72"/>
        <v>79.734375</v>
      </c>
      <c r="J385" s="18">
        <f t="shared" si="73"/>
        <v>10.125</v>
      </c>
      <c r="K385" s="23">
        <f t="shared" si="74"/>
        <v>6.377952755905512</v>
      </c>
      <c r="L385" s="39"/>
      <c r="M385" s="3">
        <f t="shared" si="75"/>
        <v>136028.7626722441</v>
      </c>
      <c r="N385" s="7">
        <f t="shared" si="76"/>
        <v>6.045722785433071</v>
      </c>
      <c r="O385" s="1" t="str">
        <f t="shared" si="77"/>
        <v>YES</v>
      </c>
      <c r="P385" s="3">
        <f t="shared" si="78"/>
        <v>0</v>
      </c>
      <c r="Q385" s="3">
        <f t="shared" si="79"/>
        <v>136028.7626722441</v>
      </c>
      <c r="R385" s="45">
        <f t="shared" si="80"/>
        <v>6.045722785433071</v>
      </c>
    </row>
    <row r="386" spans="1:18" ht="12.75">
      <c r="A386" s="24">
        <v>359</v>
      </c>
      <c r="B386" s="1">
        <v>0</v>
      </c>
      <c r="C386" s="7">
        <v>0.1</v>
      </c>
      <c r="D386" s="7">
        <f t="shared" si="83"/>
        <v>0.07500000000000001</v>
      </c>
      <c r="E386" s="3">
        <f t="shared" si="81"/>
        <v>136028.7626722441</v>
      </c>
      <c r="F386" s="7">
        <f t="shared" si="82"/>
        <v>6.045722785433071</v>
      </c>
      <c r="G386" s="17">
        <f t="shared" si="70"/>
        <v>0</v>
      </c>
      <c r="H386" s="23">
        <f t="shared" si="71"/>
        <v>0</v>
      </c>
      <c r="I386" s="17">
        <f t="shared" si="72"/>
        <v>132.89062500000003</v>
      </c>
      <c r="J386" s="18">
        <f t="shared" si="73"/>
        <v>16.875000000000004</v>
      </c>
      <c r="K386" s="23">
        <f t="shared" si="74"/>
        <v>6.377952755905512</v>
      </c>
      <c r="L386" s="39"/>
      <c r="M386" s="3">
        <f t="shared" si="75"/>
        <v>135872.6190944882</v>
      </c>
      <c r="N386" s="7">
        <f t="shared" si="76"/>
        <v>6.038783070866143</v>
      </c>
      <c r="O386" s="1" t="str">
        <f t="shared" si="77"/>
        <v>YES</v>
      </c>
      <c r="P386" s="3">
        <f t="shared" si="78"/>
        <v>0</v>
      </c>
      <c r="Q386" s="3">
        <f t="shared" si="79"/>
        <v>135872.6190944882</v>
      </c>
      <c r="R386" s="45">
        <f t="shared" si="80"/>
        <v>6.038783070866143</v>
      </c>
    </row>
    <row r="387" spans="1:18" ht="12.75">
      <c r="A387" s="24">
        <v>360</v>
      </c>
      <c r="B387" s="1">
        <v>0</v>
      </c>
      <c r="C387" s="7">
        <v>0.1</v>
      </c>
      <c r="D387" s="7">
        <f t="shared" si="83"/>
        <v>0.07500000000000001</v>
      </c>
      <c r="E387" s="3">
        <f t="shared" si="81"/>
        <v>135872.6190944882</v>
      </c>
      <c r="F387" s="7">
        <f t="shared" si="82"/>
        <v>6.038783070866143</v>
      </c>
      <c r="G387" s="17">
        <f t="shared" si="70"/>
        <v>0</v>
      </c>
      <c r="H387" s="23">
        <f t="shared" si="71"/>
        <v>0</v>
      </c>
      <c r="I387" s="17">
        <f t="shared" si="72"/>
        <v>132.89062500000003</v>
      </c>
      <c r="J387" s="18">
        <f t="shared" si="73"/>
        <v>16.875000000000004</v>
      </c>
      <c r="K387" s="23">
        <f t="shared" si="74"/>
        <v>6.377952755905512</v>
      </c>
      <c r="L387" s="39"/>
      <c r="M387" s="3">
        <f t="shared" si="75"/>
        <v>135716.47551673232</v>
      </c>
      <c r="N387" s="7">
        <f t="shared" si="76"/>
        <v>6.031843356299214</v>
      </c>
      <c r="O387" s="1" t="str">
        <f t="shared" si="77"/>
        <v>YES</v>
      </c>
      <c r="P387" s="3">
        <f t="shared" si="78"/>
        <v>0</v>
      </c>
      <c r="Q387" s="3">
        <f t="shared" si="79"/>
        <v>135716.47551673232</v>
      </c>
      <c r="R387" s="45">
        <f t="shared" si="80"/>
        <v>6.031843356299214</v>
      </c>
    </row>
    <row r="388" spans="1:18" ht="12.75">
      <c r="A388" s="24">
        <v>361</v>
      </c>
      <c r="B388" s="1">
        <v>0</v>
      </c>
      <c r="C388" s="7">
        <v>0.02</v>
      </c>
      <c r="D388" s="7">
        <f t="shared" si="83"/>
        <v>0.015</v>
      </c>
      <c r="E388" s="3">
        <f t="shared" si="81"/>
        <v>135716.47551673232</v>
      </c>
      <c r="F388" s="7">
        <f t="shared" si="82"/>
        <v>6.031843356299214</v>
      </c>
      <c r="G388" s="17">
        <f t="shared" si="70"/>
        <v>0</v>
      </c>
      <c r="H388" s="23">
        <f t="shared" si="71"/>
        <v>0</v>
      </c>
      <c r="I388" s="17">
        <f t="shared" si="72"/>
        <v>26.578125</v>
      </c>
      <c r="J388" s="18">
        <f t="shared" si="73"/>
        <v>3.375</v>
      </c>
      <c r="K388" s="23">
        <f t="shared" si="74"/>
        <v>6.377952755905512</v>
      </c>
      <c r="L388" s="39"/>
      <c r="M388" s="3">
        <f t="shared" si="75"/>
        <v>135680.14443897642</v>
      </c>
      <c r="N388" s="7">
        <f t="shared" si="76"/>
        <v>6.030228641732285</v>
      </c>
      <c r="O388" s="1" t="str">
        <f t="shared" si="77"/>
        <v>YES</v>
      </c>
      <c r="P388" s="3">
        <f t="shared" si="78"/>
        <v>0</v>
      </c>
      <c r="Q388" s="3">
        <f t="shared" si="79"/>
        <v>135680.14443897642</v>
      </c>
      <c r="R388" s="45">
        <f t="shared" si="80"/>
        <v>6.030228641732285</v>
      </c>
    </row>
    <row r="389" spans="1:18" ht="12.75">
      <c r="A389" s="24">
        <v>362</v>
      </c>
      <c r="B389" s="1">
        <v>0</v>
      </c>
      <c r="C389" s="7">
        <v>0.15</v>
      </c>
      <c r="D389" s="7">
        <f t="shared" si="83"/>
        <v>0.11249999999999999</v>
      </c>
      <c r="E389" s="3">
        <f t="shared" si="81"/>
        <v>135680.14443897642</v>
      </c>
      <c r="F389" s="7">
        <f t="shared" si="82"/>
        <v>6.030228641732285</v>
      </c>
      <c r="G389" s="17">
        <f t="shared" si="70"/>
        <v>0</v>
      </c>
      <c r="H389" s="23">
        <f t="shared" si="71"/>
        <v>0</v>
      </c>
      <c r="I389" s="17">
        <f t="shared" si="72"/>
        <v>199.3359375</v>
      </c>
      <c r="J389" s="18">
        <f t="shared" si="73"/>
        <v>25.312499999999996</v>
      </c>
      <c r="K389" s="23">
        <f t="shared" si="74"/>
        <v>6.377952755905512</v>
      </c>
      <c r="L389" s="39"/>
      <c r="M389" s="3">
        <f t="shared" si="75"/>
        <v>135449.11804872053</v>
      </c>
      <c r="N389" s="7">
        <f t="shared" si="76"/>
        <v>6.019960802165357</v>
      </c>
      <c r="O389" s="1" t="str">
        <f t="shared" si="77"/>
        <v>YES</v>
      </c>
      <c r="P389" s="3">
        <f t="shared" si="78"/>
        <v>0</v>
      </c>
      <c r="Q389" s="3">
        <f t="shared" si="79"/>
        <v>135449.11804872053</v>
      </c>
      <c r="R389" s="45">
        <f t="shared" si="80"/>
        <v>6.019960802165357</v>
      </c>
    </row>
    <row r="390" spans="1:18" ht="12.75">
      <c r="A390" s="24">
        <v>363</v>
      </c>
      <c r="B390" s="1">
        <v>0</v>
      </c>
      <c r="C390" s="7">
        <v>0.1</v>
      </c>
      <c r="D390" s="7">
        <f t="shared" si="83"/>
        <v>0.07500000000000001</v>
      </c>
      <c r="E390" s="3">
        <f t="shared" si="81"/>
        <v>135449.11804872053</v>
      </c>
      <c r="F390" s="7">
        <f t="shared" si="82"/>
        <v>6.019960802165357</v>
      </c>
      <c r="G390" s="17">
        <f t="shared" si="70"/>
        <v>0</v>
      </c>
      <c r="H390" s="23">
        <f t="shared" si="71"/>
        <v>0</v>
      </c>
      <c r="I390" s="17">
        <f t="shared" si="72"/>
        <v>132.89062500000003</v>
      </c>
      <c r="J390" s="18">
        <f t="shared" si="73"/>
        <v>16.875000000000004</v>
      </c>
      <c r="K390" s="23">
        <f t="shared" si="74"/>
        <v>6.377952755905512</v>
      </c>
      <c r="L390" s="39"/>
      <c r="M390" s="3">
        <f t="shared" si="75"/>
        <v>135292.97447096463</v>
      </c>
      <c r="N390" s="7">
        <f t="shared" si="76"/>
        <v>6.013021087598428</v>
      </c>
      <c r="O390" s="1" t="str">
        <f t="shared" si="77"/>
        <v>YES</v>
      </c>
      <c r="P390" s="3">
        <f t="shared" si="78"/>
        <v>0</v>
      </c>
      <c r="Q390" s="3">
        <f t="shared" si="79"/>
        <v>135292.97447096463</v>
      </c>
      <c r="R390" s="45">
        <f t="shared" si="80"/>
        <v>6.013021087598428</v>
      </c>
    </row>
    <row r="391" spans="1:18" ht="12.75">
      <c r="A391" s="24">
        <v>364</v>
      </c>
      <c r="B391" s="1">
        <v>0</v>
      </c>
      <c r="C391" s="7">
        <v>0.15</v>
      </c>
      <c r="D391" s="7">
        <f t="shared" si="83"/>
        <v>0.11249999999999999</v>
      </c>
      <c r="E391" s="3">
        <f t="shared" si="81"/>
        <v>135292.97447096463</v>
      </c>
      <c r="F391" s="7">
        <f t="shared" si="82"/>
        <v>6.013021087598428</v>
      </c>
      <c r="G391" s="17">
        <f t="shared" si="70"/>
        <v>0</v>
      </c>
      <c r="H391" s="23">
        <f t="shared" si="71"/>
        <v>0</v>
      </c>
      <c r="I391" s="17">
        <f t="shared" si="72"/>
        <v>199.3359375</v>
      </c>
      <c r="J391" s="18">
        <f t="shared" si="73"/>
        <v>25.312499999999996</v>
      </c>
      <c r="K391" s="23">
        <f t="shared" si="74"/>
        <v>6.377952755905512</v>
      </c>
      <c r="L391" s="39"/>
      <c r="M391" s="3">
        <f t="shared" si="75"/>
        <v>135061.94808070874</v>
      </c>
      <c r="N391" s="7">
        <f t="shared" si="76"/>
        <v>6.0027532480315</v>
      </c>
      <c r="O391" s="1" t="str">
        <f t="shared" si="77"/>
        <v>YES</v>
      </c>
      <c r="P391" s="3">
        <f t="shared" si="78"/>
        <v>0</v>
      </c>
      <c r="Q391" s="3">
        <f t="shared" si="79"/>
        <v>135061.94808070874</v>
      </c>
      <c r="R391" s="45">
        <f t="shared" si="80"/>
        <v>6.0027532480315</v>
      </c>
    </row>
    <row r="392" spans="1:18" ht="12.75">
      <c r="A392" s="24">
        <v>365</v>
      </c>
      <c r="B392" s="1">
        <v>0</v>
      </c>
      <c r="C392" s="7">
        <v>0.09</v>
      </c>
      <c r="D392" s="7">
        <f t="shared" si="83"/>
        <v>0.0675</v>
      </c>
      <c r="E392" s="3">
        <f t="shared" si="81"/>
        <v>135061.94808070874</v>
      </c>
      <c r="F392" s="7">
        <f t="shared" si="82"/>
        <v>6.0027532480315</v>
      </c>
      <c r="G392" s="17">
        <f t="shared" si="70"/>
        <v>0</v>
      </c>
      <c r="H392" s="23">
        <f t="shared" si="71"/>
        <v>0</v>
      </c>
      <c r="I392" s="17">
        <f t="shared" si="72"/>
        <v>119.6015625</v>
      </c>
      <c r="J392" s="18">
        <f t="shared" si="73"/>
        <v>15.1875</v>
      </c>
      <c r="K392" s="23">
        <f t="shared" si="74"/>
        <v>6.377952755905512</v>
      </c>
      <c r="L392" s="39"/>
      <c r="M392" s="3">
        <f t="shared" si="75"/>
        <v>134920.78106545284</v>
      </c>
      <c r="N392" s="7">
        <f t="shared" si="76"/>
        <v>5.996479158464571</v>
      </c>
      <c r="O392" s="1" t="str">
        <f t="shared" si="77"/>
        <v>YES</v>
      </c>
      <c r="P392" s="3">
        <f t="shared" si="78"/>
        <v>0</v>
      </c>
      <c r="Q392" s="3">
        <f t="shared" si="79"/>
        <v>134920.78106545284</v>
      </c>
      <c r="R392" s="45">
        <f t="shared" si="80"/>
        <v>5.996479158464571</v>
      </c>
    </row>
    <row r="393" spans="1:18" ht="12.75">
      <c r="A393" s="24">
        <v>366</v>
      </c>
      <c r="B393" s="1">
        <v>0</v>
      </c>
      <c r="C393" s="7">
        <v>0.17</v>
      </c>
      <c r="D393" s="7">
        <f t="shared" si="83"/>
        <v>0.1275</v>
      </c>
      <c r="E393" s="3">
        <f>Q392</f>
        <v>134920.78106545284</v>
      </c>
      <c r="F393" s="7">
        <f>R392</f>
        <v>5.996479158464571</v>
      </c>
      <c r="G393" s="17">
        <f t="shared" si="70"/>
        <v>0</v>
      </c>
      <c r="H393" s="23">
        <f t="shared" si="71"/>
        <v>0</v>
      </c>
      <c r="I393" s="17">
        <f t="shared" si="72"/>
        <v>225.9140625</v>
      </c>
      <c r="J393" s="18">
        <f t="shared" si="73"/>
        <v>28.6875</v>
      </c>
      <c r="K393" s="23">
        <f t="shared" si="74"/>
        <v>6.377952755905512</v>
      </c>
      <c r="L393" s="39"/>
      <c r="M393" s="3">
        <f t="shared" si="75"/>
        <v>134659.80155019695</v>
      </c>
      <c r="N393" s="7">
        <f t="shared" si="76"/>
        <v>5.984880068897642</v>
      </c>
      <c r="O393" s="1" t="str">
        <f t="shared" si="77"/>
        <v>YES</v>
      </c>
      <c r="P393" s="3">
        <f t="shared" si="78"/>
        <v>0</v>
      </c>
      <c r="Q393" s="3">
        <f>M393+P393</f>
        <v>134659.80155019695</v>
      </c>
      <c r="R393" s="45">
        <f t="shared" si="80"/>
        <v>5.984880068897642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Robin Hart</cp:lastModifiedBy>
  <cp:lastPrinted>2009-12-03T13:44:00Z</cp:lastPrinted>
  <dcterms:created xsi:type="dcterms:W3CDTF">2009-03-19T15:53:11Z</dcterms:created>
  <dcterms:modified xsi:type="dcterms:W3CDTF">2011-11-23T20:48:25Z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